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1"/>
  </bookViews>
  <sheets>
    <sheet name="List" sheetId="1" r:id="rId1"/>
    <sheet name="Tur1" sheetId="2" r:id="rId2"/>
    <sheet name="Tur2" sheetId="3" r:id="rId3"/>
    <sheet name="Tur3" sheetId="4" r:id="rId4"/>
    <sheet name="Tur4" sheetId="5" r:id="rId5"/>
    <sheet name="Sum" sheetId="6" r:id="rId6"/>
    <sheet name="Ext" sheetId="7" r:id="rId7"/>
  </sheets>
  <definedNames>
    <definedName name="CRITERIA" localSheetId="0">'List'!$D$6:$D$32</definedName>
    <definedName name="_xlnm.Print_Area" localSheetId="5">'Sum'!$B$5:$Q$36</definedName>
  </definedNames>
  <calcPr fullCalcOnLoad="1"/>
</workbook>
</file>

<file path=xl/sharedStrings.xml><?xml version="1.0" encoding="utf-8"?>
<sst xmlns="http://schemas.openxmlformats.org/spreadsheetml/2006/main" count="83" uniqueCount="25">
  <si>
    <t>Рейтинг</t>
  </si>
  <si>
    <t>Место</t>
  </si>
  <si>
    <t>Капитан</t>
  </si>
  <si>
    <t>Город</t>
  </si>
  <si>
    <t>Онтарийский турнир по игре "Что? Где? Когда?"</t>
  </si>
  <si>
    <t>Команда</t>
  </si>
  <si>
    <t>Очки</t>
  </si>
  <si>
    <t>Список команд</t>
  </si>
  <si>
    <t>Всего команд:</t>
  </si>
  <si>
    <t>№</t>
  </si>
  <si>
    <t>Суммарные результаты всех туров</t>
  </si>
  <si>
    <r>
      <t xml:space="preserve">Тур № </t>
    </r>
    <r>
      <rPr>
        <b/>
        <sz val="16"/>
        <rFont val="Tahoma"/>
        <family val="2"/>
      </rPr>
      <t>2</t>
    </r>
  </si>
  <si>
    <r>
      <t xml:space="preserve">Тур № </t>
    </r>
    <r>
      <rPr>
        <b/>
        <sz val="16"/>
        <rFont val="Tahoma"/>
        <family val="2"/>
      </rPr>
      <t>1</t>
    </r>
  </si>
  <si>
    <r>
      <t xml:space="preserve">Тур № </t>
    </r>
    <r>
      <rPr>
        <b/>
        <sz val="16"/>
        <rFont val="Tahoma"/>
        <family val="2"/>
      </rPr>
      <t>3</t>
    </r>
  </si>
  <si>
    <r>
      <t xml:space="preserve">Тур № </t>
    </r>
    <r>
      <rPr>
        <b/>
        <sz val="16"/>
        <rFont val="Tahoma"/>
        <family val="2"/>
      </rPr>
      <t>4</t>
    </r>
  </si>
  <si>
    <t>R</t>
  </si>
  <si>
    <t>O</t>
  </si>
  <si>
    <t>Mесто</t>
  </si>
  <si>
    <r>
      <t xml:space="preserve">Тур </t>
    </r>
    <r>
      <rPr>
        <b/>
        <sz val="14"/>
        <rFont val="Tahoma"/>
        <family val="2"/>
      </rPr>
      <t>2</t>
    </r>
  </si>
  <si>
    <r>
      <t xml:space="preserve">Тур </t>
    </r>
    <r>
      <rPr>
        <b/>
        <sz val="14"/>
        <rFont val="Tahoma"/>
        <family val="2"/>
      </rPr>
      <t>1</t>
    </r>
  </si>
  <si>
    <t>Чемпионат Канады по игре "Что? Где? Когда?"</t>
  </si>
  <si>
    <t>Тур 3</t>
  </si>
  <si>
    <t>Тур 4</t>
  </si>
  <si>
    <t>с рейтингом</t>
  </si>
  <si>
    <t>Игра за призовые места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</si>
</sst>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ahoma"/>
      <family val="2"/>
    </font>
    <font>
      <sz val="10"/>
      <name val="Tahoma"/>
      <family val="2"/>
    </font>
    <font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u val="single"/>
      <sz val="10"/>
      <color indexed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indexed="42"/>
      <name val="Tahoma"/>
      <family val="2"/>
    </font>
    <font>
      <sz val="12"/>
      <color indexed="23"/>
      <name val="Tahoma"/>
      <family val="2"/>
    </font>
    <font>
      <sz val="14"/>
      <color indexed="23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7"/>
        <bgColor indexed="26"/>
      </patternFill>
    </fill>
    <fill>
      <patternFill patternType="solid">
        <fgColor indexed="43"/>
        <bgColor indexed="64"/>
      </patternFill>
    </fill>
    <fill>
      <patternFill patternType="lightGray">
        <fgColor indexed="27"/>
        <bgColor indexed="26"/>
      </patternFill>
    </fill>
    <fill>
      <patternFill patternType="solid">
        <fgColor indexed="43"/>
        <bgColor indexed="64"/>
      </patternFill>
    </fill>
    <fill>
      <patternFill patternType="darkDown">
        <fgColor indexed="26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6" fillId="4" borderId="11" xfId="0" applyFont="1" applyFill="1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hidden="1"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/>
      <protection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/>
    </xf>
    <xf numFmtId="0" fontId="6" fillId="3" borderId="16" xfId="0" applyFont="1" applyFill="1" applyBorder="1" applyAlignment="1" applyProtection="1">
      <alignment horizontal="center" vertical="center"/>
      <protection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/>
    </xf>
    <xf numFmtId="0" fontId="6" fillId="3" borderId="18" xfId="0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7" fillId="5" borderId="24" xfId="0" applyFont="1" applyFill="1" applyBorder="1" applyAlignment="1" applyProtection="1">
      <alignment horizontal="left" vertical="center"/>
      <protection locked="0"/>
    </xf>
    <xf numFmtId="0" fontId="7" fillId="5" borderId="25" xfId="0" applyFont="1" applyFill="1" applyBorder="1" applyAlignment="1" applyProtection="1">
      <alignment horizontal="left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/>
    </xf>
    <xf numFmtId="0" fontId="6" fillId="5" borderId="27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 applyProtection="1">
      <alignment horizontal="left" vertical="center"/>
      <protection locked="0"/>
    </xf>
    <xf numFmtId="0" fontId="6" fillId="6" borderId="29" xfId="0" applyFont="1" applyFill="1" applyBorder="1" applyAlignment="1" applyProtection="1">
      <alignment horizontal="center" vertical="center"/>
      <protection/>
    </xf>
    <xf numFmtId="0" fontId="6" fillId="6" borderId="10" xfId="0" applyFont="1" applyFill="1" applyBorder="1" applyAlignment="1" applyProtection="1">
      <alignment vertical="center"/>
      <protection/>
    </xf>
    <xf numFmtId="0" fontId="6" fillId="6" borderId="30" xfId="0" applyFont="1" applyFill="1" applyBorder="1" applyAlignment="1" applyProtection="1">
      <alignment vertical="center"/>
      <protection/>
    </xf>
    <xf numFmtId="0" fontId="6" fillId="6" borderId="31" xfId="0" applyFont="1" applyFill="1" applyBorder="1" applyAlignment="1" applyProtection="1">
      <alignment vertical="center"/>
      <protection/>
    </xf>
    <xf numFmtId="0" fontId="6" fillId="6" borderId="32" xfId="0" applyFont="1" applyFill="1" applyBorder="1" applyAlignment="1" applyProtection="1">
      <alignment horizontal="center" vertical="center"/>
      <protection/>
    </xf>
    <xf numFmtId="0" fontId="6" fillId="6" borderId="33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7" fillId="5" borderId="35" xfId="0" applyFont="1" applyFill="1" applyBorder="1" applyAlignment="1" applyProtection="1">
      <alignment horizontal="left" vertical="center"/>
      <protection locked="0"/>
    </xf>
    <xf numFmtId="0" fontId="11" fillId="6" borderId="5" xfId="0" applyFont="1" applyFill="1" applyBorder="1" applyAlignment="1" applyProtection="1">
      <alignment horizontal="center" vertical="center"/>
      <protection/>
    </xf>
    <xf numFmtId="0" fontId="6" fillId="3" borderId="36" xfId="0" applyFont="1" applyFill="1" applyBorder="1" applyAlignment="1" applyProtection="1">
      <alignment horizontal="center" vertical="center"/>
      <protection/>
    </xf>
    <xf numFmtId="0" fontId="7" fillId="5" borderId="37" xfId="0" applyFont="1" applyFill="1" applyBorder="1" applyAlignment="1" applyProtection="1">
      <alignment horizontal="left" vertical="center"/>
      <protection locked="0"/>
    </xf>
    <xf numFmtId="0" fontId="6" fillId="5" borderId="38" xfId="0" applyFont="1" applyFill="1" applyBorder="1" applyAlignment="1" applyProtection="1">
      <alignment horizontal="left" vertical="center"/>
      <protection locked="0"/>
    </xf>
    <xf numFmtId="0" fontId="6" fillId="5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center" vertical="center"/>
      <protection/>
    </xf>
    <xf numFmtId="0" fontId="6" fillId="3" borderId="41" xfId="0" applyFont="1" applyFill="1" applyBorder="1" applyAlignment="1" applyProtection="1">
      <alignment horizontal="center" vertical="center"/>
      <protection/>
    </xf>
    <xf numFmtId="0" fontId="11" fillId="6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5" borderId="16" xfId="0" applyFont="1" applyFill="1" applyBorder="1" applyAlignment="1" applyProtection="1">
      <alignment horizontal="left" vertical="center"/>
      <protection/>
    </xf>
    <xf numFmtId="0" fontId="6" fillId="5" borderId="16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/>
      <protection/>
    </xf>
    <xf numFmtId="0" fontId="7" fillId="5" borderId="1" xfId="0" applyFont="1" applyFill="1" applyBorder="1" applyAlignment="1" applyProtection="1">
      <alignment horizontal="left" vertical="center"/>
      <protection/>
    </xf>
    <xf numFmtId="0" fontId="6" fillId="5" borderId="1" xfId="0" applyFont="1" applyFill="1" applyBorder="1" applyAlignment="1" applyProtection="1">
      <alignment horizontal="center" vertical="center"/>
      <protection/>
    </xf>
    <xf numFmtId="0" fontId="7" fillId="5" borderId="5" xfId="0" applyFont="1" applyFill="1" applyBorder="1" applyAlignment="1" applyProtection="1">
      <alignment horizontal="left" vertical="center"/>
      <protection/>
    </xf>
    <xf numFmtId="0" fontId="6" fillId="5" borderId="5" xfId="0" applyFont="1" applyFill="1" applyBorder="1" applyAlignment="1" applyProtection="1">
      <alignment horizontal="center" vertical="center"/>
      <protection/>
    </xf>
    <xf numFmtId="0" fontId="7" fillId="5" borderId="8" xfId="0" applyFont="1" applyFill="1" applyBorder="1" applyAlignment="1" applyProtection="1">
      <alignment horizontal="left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3" fillId="4" borderId="10" xfId="0" applyFont="1" applyFill="1" applyBorder="1" applyAlignment="1" applyProtection="1">
      <alignment horizontal="center" vertical="center"/>
      <protection/>
    </xf>
    <xf numFmtId="0" fontId="14" fillId="4" borderId="11" xfId="0" applyFont="1" applyFill="1" applyBorder="1" applyAlignment="1" applyProtection="1">
      <alignment horizontal="center" vertical="center"/>
      <protection/>
    </xf>
    <xf numFmtId="0" fontId="14" fillId="3" borderId="16" xfId="0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horizontal="center" vertical="center"/>
      <protection/>
    </xf>
    <xf numFmtId="0" fontId="14" fillId="3" borderId="5" xfId="0" applyFont="1" applyFill="1" applyBorder="1" applyAlignment="1" applyProtection="1">
      <alignment horizontal="center" vertical="center"/>
      <protection/>
    </xf>
    <xf numFmtId="0" fontId="14" fillId="3" borderId="8" xfId="0" applyFont="1" applyFill="1" applyBorder="1" applyAlignment="1" applyProtection="1">
      <alignment horizontal="center" vertical="center"/>
      <protection/>
    </xf>
    <xf numFmtId="0" fontId="14" fillId="3" borderId="12" xfId="0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7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7" borderId="8" xfId="0" applyFont="1" applyFill="1" applyBorder="1" applyAlignment="1" applyProtection="1">
      <alignment horizontal="left" vertical="center"/>
      <protection/>
    </xf>
    <xf numFmtId="0" fontId="6" fillId="5" borderId="38" xfId="0" applyFont="1" applyFill="1" applyBorder="1" applyAlignment="1" applyProtection="1">
      <alignment horizontal="center" vertical="center"/>
      <protection/>
    </xf>
    <xf numFmtId="0" fontId="7" fillId="7" borderId="7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7" borderId="9" xfId="0" applyFont="1" applyFill="1" applyBorder="1" applyAlignment="1" applyProtection="1">
      <alignment horizontal="center" vertical="center"/>
      <protection/>
    </xf>
    <xf numFmtId="0" fontId="6" fillId="3" borderId="42" xfId="0" applyFont="1" applyFill="1" applyBorder="1" applyAlignment="1" applyProtection="1">
      <alignment horizontal="center" vertical="center"/>
      <protection/>
    </xf>
    <xf numFmtId="0" fontId="6" fillId="5" borderId="42" xfId="0" applyFont="1" applyFill="1" applyBorder="1" applyAlignment="1" applyProtection="1">
      <alignment horizontal="center" vertical="center"/>
      <protection/>
    </xf>
    <xf numFmtId="0" fontId="6" fillId="5" borderId="43" xfId="0" applyFont="1" applyFill="1" applyBorder="1" applyAlignment="1" applyProtection="1">
      <alignment horizontal="center" vertical="center"/>
      <protection/>
    </xf>
    <xf numFmtId="0" fontId="7" fillId="7" borderId="44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7" fillId="7" borderId="17" xfId="0" applyFont="1" applyFill="1" applyBorder="1" applyAlignment="1" applyProtection="1">
      <alignment horizontal="center" vertical="center"/>
      <protection/>
    </xf>
    <xf numFmtId="0" fontId="6" fillId="3" borderId="45" xfId="0" applyFont="1" applyFill="1" applyBorder="1" applyAlignment="1" applyProtection="1">
      <alignment horizontal="center" vertical="center"/>
      <protection/>
    </xf>
    <xf numFmtId="0" fontId="6" fillId="5" borderId="45" xfId="0" applyFont="1" applyFill="1" applyBorder="1" applyAlignment="1" applyProtection="1">
      <alignment horizontal="center" vertical="center"/>
      <protection/>
    </xf>
    <xf numFmtId="0" fontId="6" fillId="5" borderId="46" xfId="0" applyFont="1" applyFill="1" applyBorder="1" applyAlignment="1" applyProtection="1">
      <alignment horizontal="center" vertical="center"/>
      <protection/>
    </xf>
    <xf numFmtId="0" fontId="7" fillId="7" borderId="4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1" fillId="7" borderId="29" xfId="0" applyFont="1" applyFill="1" applyBorder="1" applyAlignment="1" applyProtection="1">
      <alignment horizontal="center" vertical="center"/>
      <protection/>
    </xf>
    <xf numFmtId="0" fontId="15" fillId="7" borderId="41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11" fillId="7" borderId="32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6" fillId="4" borderId="15" xfId="0" applyFont="1" applyFill="1" applyBorder="1" applyAlignment="1" applyProtection="1">
      <alignment horizontal="center" vertical="center"/>
      <protection/>
    </xf>
    <xf numFmtId="0" fontId="6" fillId="4" borderId="4" xfId="0" applyFont="1" applyFill="1" applyBorder="1" applyAlignment="1" applyProtection="1">
      <alignment horizontal="center" vertical="center"/>
      <protection/>
    </xf>
    <xf numFmtId="0" fontId="6" fillId="4" borderId="16" xfId="0" applyFont="1" applyFill="1" applyBorder="1" applyAlignment="1" applyProtection="1">
      <alignment horizontal="center" vertical="center"/>
      <protection/>
    </xf>
    <xf numFmtId="0" fontId="6" fillId="4" borderId="5" xfId="0" applyFont="1" applyFill="1" applyBorder="1" applyAlignment="1" applyProtection="1">
      <alignment horizontal="center" vertical="center"/>
      <protection/>
    </xf>
    <xf numFmtId="0" fontId="6" fillId="4" borderId="48" xfId="0" applyFont="1" applyFill="1" applyBorder="1" applyAlignment="1" applyProtection="1">
      <alignment horizontal="center" vertical="center"/>
      <protection/>
    </xf>
    <xf numFmtId="0" fontId="6" fillId="4" borderId="49" xfId="0" applyFont="1" applyFill="1" applyBorder="1" applyAlignment="1" applyProtection="1">
      <alignment horizontal="center" vertical="center"/>
      <protection/>
    </xf>
    <xf numFmtId="0" fontId="6" fillId="6" borderId="16" xfId="0" applyFont="1" applyFill="1" applyBorder="1" applyAlignment="1" applyProtection="1">
      <alignment horizontal="center" vertical="center"/>
      <protection/>
    </xf>
    <xf numFmtId="0" fontId="6" fillId="6" borderId="23" xfId="0" applyFont="1" applyFill="1" applyBorder="1" applyAlignment="1" applyProtection="1">
      <alignment horizontal="center" vertical="center"/>
      <protection/>
    </xf>
    <xf numFmtId="0" fontId="11" fillId="7" borderId="50" xfId="0" applyFont="1" applyFill="1" applyBorder="1" applyAlignment="1" applyProtection="1">
      <alignment horizontal="center" vertical="center"/>
      <protection/>
    </xf>
    <xf numFmtId="0" fontId="6" fillId="6" borderId="29" xfId="0" applyFont="1" applyFill="1" applyBorder="1" applyAlignment="1" applyProtection="1">
      <alignment horizontal="center" vertical="center"/>
      <protection/>
    </xf>
    <xf numFmtId="0" fontId="6" fillId="6" borderId="41" xfId="0" applyFont="1" applyFill="1" applyBorder="1" applyAlignment="1" applyProtection="1">
      <alignment horizontal="center" vertical="center"/>
      <protection/>
    </xf>
    <xf numFmtId="0" fontId="6" fillId="6" borderId="15" xfId="0" applyFont="1" applyFill="1" applyBorder="1" applyAlignment="1" applyProtection="1">
      <alignment horizontal="center" vertical="center"/>
      <protection/>
    </xf>
    <xf numFmtId="0" fontId="6" fillId="6" borderId="4" xfId="0" applyFont="1" applyFill="1" applyBorder="1" applyAlignment="1" applyProtection="1">
      <alignment horizontal="center" vertical="center"/>
      <protection/>
    </xf>
    <xf numFmtId="0" fontId="11" fillId="7" borderId="33" xfId="0" applyFont="1" applyFill="1" applyBorder="1" applyAlignment="1" applyProtection="1">
      <alignment horizontal="center" vertical="center"/>
      <protection/>
    </xf>
    <xf numFmtId="0" fontId="11" fillId="7" borderId="47" xfId="0" applyFont="1" applyFill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0" fontId="7" fillId="7" borderId="45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horizontal="center" vertical="center"/>
      <protection/>
    </xf>
    <xf numFmtId="0" fontId="4" fillId="8" borderId="0" xfId="0" applyFont="1" applyFill="1" applyAlignment="1" applyProtection="1">
      <alignment horizontal="center" vertical="center"/>
      <protection/>
    </xf>
    <xf numFmtId="0" fontId="4" fillId="9" borderId="0" xfId="0" applyFont="1" applyFill="1" applyAlignment="1" applyProtection="1">
      <alignment vertical="center"/>
      <protection/>
    </xf>
    <xf numFmtId="0" fontId="8" fillId="4" borderId="51" xfId="0" applyFont="1" applyFill="1" applyBorder="1" applyAlignment="1" applyProtection="1">
      <alignment horizontal="center" vertical="center"/>
      <protection/>
    </xf>
    <xf numFmtId="0" fontId="6" fillId="4" borderId="52" xfId="0" applyFont="1" applyFill="1" applyBorder="1" applyAlignment="1" applyProtection="1">
      <alignment horizontal="center" vertical="center"/>
      <protection/>
    </xf>
    <xf numFmtId="0" fontId="6" fillId="4" borderId="33" xfId="0" applyFont="1" applyFill="1" applyBorder="1" applyAlignment="1" applyProtection="1">
      <alignment horizontal="center" vertical="center"/>
      <protection/>
    </xf>
    <xf numFmtId="0" fontId="6" fillId="4" borderId="4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35"/>
  <sheetViews>
    <sheetView workbookViewId="0" topLeftCell="A1">
      <pane ySplit="5" topLeftCell="BM6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1.25" style="0" customWidth="1"/>
    <col min="2" max="2" width="4.375" style="3" customWidth="1"/>
    <col min="3" max="3" width="28.75390625" style="5" customWidth="1"/>
    <col min="4" max="4" width="20.375" style="5" customWidth="1"/>
    <col min="5" max="5" width="33.75390625" style="5" customWidth="1"/>
    <col min="6" max="7" width="8.875" style="6" customWidth="1"/>
    <col min="8" max="16384" width="8.875" style="5" customWidth="1"/>
  </cols>
  <sheetData>
    <row r="1" spans="2:7" s="2" customFormat="1" ht="27.75" customHeight="1">
      <c r="B1" s="135" t="s">
        <v>20</v>
      </c>
      <c r="C1" s="135"/>
      <c r="D1" s="135"/>
      <c r="E1" s="135"/>
      <c r="F1" s="135"/>
      <c r="G1" s="135"/>
    </row>
    <row r="2" spans="1:5" ht="6" customHeight="1">
      <c r="A2" s="5"/>
      <c r="C2" s="4"/>
      <c r="E2" s="4"/>
    </row>
    <row r="3" spans="1:7" ht="19.5">
      <c r="A3" s="5"/>
      <c r="B3" s="137" t="s">
        <v>7</v>
      </c>
      <c r="C3" s="137"/>
      <c r="D3" s="137"/>
      <c r="E3" s="136" t="s">
        <v>8</v>
      </c>
      <c r="F3" s="136"/>
      <c r="G3" s="12">
        <v>11</v>
      </c>
    </row>
    <row r="4" spans="1:5" ht="6" customHeight="1" thickBot="1">
      <c r="A4" s="5"/>
      <c r="C4" s="9"/>
      <c r="E4" s="9"/>
    </row>
    <row r="5" spans="1:7" s="10" customFormat="1" ht="18.75" thickBot="1">
      <c r="A5"/>
      <c r="B5" s="64" t="s">
        <v>9</v>
      </c>
      <c r="C5" s="65" t="s">
        <v>5</v>
      </c>
      <c r="D5" s="66" t="s">
        <v>3</v>
      </c>
      <c r="E5" s="67" t="s">
        <v>2</v>
      </c>
      <c r="F5" s="68" t="s">
        <v>6</v>
      </c>
      <c r="G5" s="69" t="s">
        <v>1</v>
      </c>
    </row>
    <row r="6" spans="1:7" s="10" customFormat="1" ht="18">
      <c r="A6" s="1"/>
      <c r="B6" s="61">
        <v>1</v>
      </c>
      <c r="C6" s="54">
        <v>1</v>
      </c>
      <c r="D6" s="58"/>
      <c r="E6" s="57"/>
      <c r="F6" s="47">
        <f>Sum!L7</f>
        <v>12</v>
      </c>
      <c r="G6" s="50">
        <f>Sum!O7</f>
        <v>1</v>
      </c>
    </row>
    <row r="7" spans="1:7" s="10" customFormat="1" ht="18">
      <c r="A7"/>
      <c r="B7" s="55">
        <v>2</v>
      </c>
      <c r="C7" s="59">
        <v>2</v>
      </c>
      <c r="D7" s="23"/>
      <c r="E7" s="62"/>
      <c r="F7" s="11">
        <f>Sum!L8</f>
        <v>11</v>
      </c>
      <c r="G7" s="14">
        <f>Sum!O8</f>
        <v>2</v>
      </c>
    </row>
    <row r="8" spans="1:7" s="10" customFormat="1" ht="18.75" thickBot="1">
      <c r="A8"/>
      <c r="B8" s="56">
        <v>3</v>
      </c>
      <c r="C8" s="60">
        <v>3</v>
      </c>
      <c r="D8" s="53"/>
      <c r="E8" s="63"/>
      <c r="F8" s="16">
        <f>Sum!L9</f>
        <v>10</v>
      </c>
      <c r="G8" s="17">
        <f>Sum!O9</f>
        <v>3</v>
      </c>
    </row>
    <row r="9" spans="1:7" s="10" customFormat="1" ht="18">
      <c r="A9"/>
      <c r="B9" s="75">
        <v>4</v>
      </c>
      <c r="C9" s="76">
        <v>4</v>
      </c>
      <c r="D9" s="71"/>
      <c r="E9" s="80"/>
      <c r="F9" s="19">
        <f>Sum!L10</f>
        <v>9</v>
      </c>
      <c r="G9" s="19">
        <f>Sum!O10</f>
        <v>4</v>
      </c>
    </row>
    <row r="10" spans="1:7" s="10" customFormat="1" ht="18">
      <c r="A10"/>
      <c r="B10" s="55">
        <v>5</v>
      </c>
      <c r="C10" s="59">
        <v>5</v>
      </c>
      <c r="D10" s="23"/>
      <c r="E10" s="62"/>
      <c r="F10" s="11">
        <f>Sum!L11</f>
        <v>8</v>
      </c>
      <c r="G10" s="11">
        <f>Sum!O11</f>
        <v>5</v>
      </c>
    </row>
    <row r="11" spans="1:7" s="10" customFormat="1" ht="18.75" thickBot="1">
      <c r="A11"/>
      <c r="B11" s="78">
        <v>6</v>
      </c>
      <c r="C11" s="79">
        <v>6</v>
      </c>
      <c r="D11" s="72"/>
      <c r="E11" s="81"/>
      <c r="F11" s="36">
        <f>Sum!L12</f>
        <v>7</v>
      </c>
      <c r="G11" s="36">
        <f>Sum!O12</f>
        <v>6</v>
      </c>
    </row>
    <row r="12" spans="1:7" s="10" customFormat="1" ht="18">
      <c r="A12"/>
      <c r="B12" s="61">
        <v>7</v>
      </c>
      <c r="C12" s="54">
        <v>7</v>
      </c>
      <c r="D12" s="58"/>
      <c r="E12" s="57"/>
      <c r="F12" s="47">
        <f>Sum!L13</f>
        <v>6</v>
      </c>
      <c r="G12" s="50">
        <f>Sum!O13</f>
        <v>7</v>
      </c>
    </row>
    <row r="13" spans="1:7" s="10" customFormat="1" ht="18">
      <c r="A13"/>
      <c r="B13" s="55">
        <v>8</v>
      </c>
      <c r="C13" s="59">
        <v>8</v>
      </c>
      <c r="D13" s="23"/>
      <c r="E13" s="62"/>
      <c r="F13" s="11">
        <f>Sum!L14</f>
        <v>5</v>
      </c>
      <c r="G13" s="14">
        <f>Sum!O14</f>
        <v>8</v>
      </c>
    </row>
    <row r="14" spans="1:7" s="10" customFormat="1" ht="18.75" thickBot="1">
      <c r="A14"/>
      <c r="B14" s="56">
        <v>9</v>
      </c>
      <c r="C14" s="60">
        <v>9</v>
      </c>
      <c r="D14" s="53"/>
      <c r="E14" s="63"/>
      <c r="F14" s="16">
        <f>Sum!L15</f>
        <v>4</v>
      </c>
      <c r="G14" s="17">
        <f>Sum!O15</f>
        <v>9</v>
      </c>
    </row>
    <row r="15" spans="1:7" s="10" customFormat="1" ht="18">
      <c r="A15"/>
      <c r="B15" s="75">
        <v>10</v>
      </c>
      <c r="C15" s="76"/>
      <c r="D15" s="71"/>
      <c r="E15" s="80"/>
      <c r="F15" s="19">
        <f>Sum!L16</f>
        <v>3</v>
      </c>
      <c r="G15" s="19">
        <f>Sum!O16</f>
        <v>10</v>
      </c>
    </row>
    <row r="16" spans="1:7" s="10" customFormat="1" ht="18">
      <c r="A16"/>
      <c r="B16" s="55">
        <v>11</v>
      </c>
      <c r="C16" s="59"/>
      <c r="D16" s="23"/>
      <c r="E16" s="62"/>
      <c r="F16" s="11">
        <f>Sum!L17</f>
        <v>2</v>
      </c>
      <c r="G16" s="11">
        <f>Sum!O17</f>
        <v>11</v>
      </c>
    </row>
    <row r="17" spans="1:7" s="10" customFormat="1" ht="18.75" thickBot="1">
      <c r="A17"/>
      <c r="B17" s="78">
        <v>12</v>
      </c>
      <c r="C17" s="79"/>
      <c r="D17" s="72"/>
      <c r="E17" s="81"/>
      <c r="F17" s="36">
        <f>Sum!L18</f>
        <v>1</v>
      </c>
      <c r="G17" s="36">
        <f>Sum!O18</f>
        <v>12</v>
      </c>
    </row>
    <row r="18" spans="1:7" s="10" customFormat="1" ht="18">
      <c r="A18"/>
      <c r="B18" s="61">
        <v>13</v>
      </c>
      <c r="C18" s="54"/>
      <c r="D18" s="58"/>
      <c r="E18" s="57"/>
      <c r="F18" s="47">
        <f>Sum!L19</f>
        <v>0</v>
      </c>
      <c r="G18" s="50">
        <f>Sum!O19</f>
        <v>13</v>
      </c>
    </row>
    <row r="19" spans="1:7" s="10" customFormat="1" ht="18">
      <c r="A19"/>
      <c r="B19" s="55">
        <v>14</v>
      </c>
      <c r="C19" s="59"/>
      <c r="D19" s="23"/>
      <c r="E19" s="62"/>
      <c r="F19" s="11">
        <f>Sum!L20</f>
        <v>0</v>
      </c>
      <c r="G19" s="14">
        <f>Sum!O20</f>
        <v>13</v>
      </c>
    </row>
    <row r="20" spans="1:7" s="10" customFormat="1" ht="18.75" thickBot="1">
      <c r="A20"/>
      <c r="B20" s="56">
        <v>15</v>
      </c>
      <c r="C20" s="60"/>
      <c r="D20" s="53"/>
      <c r="E20" s="63"/>
      <c r="F20" s="16">
        <f>Sum!L21</f>
        <v>0</v>
      </c>
      <c r="G20" s="17">
        <f>Sum!O21</f>
        <v>13</v>
      </c>
    </row>
    <row r="21" spans="1:7" s="10" customFormat="1" ht="18">
      <c r="A21"/>
      <c r="B21" s="75">
        <v>16</v>
      </c>
      <c r="C21" s="76"/>
      <c r="D21" s="71"/>
      <c r="E21" s="80"/>
      <c r="F21" s="19">
        <f>Sum!L22</f>
        <v>0</v>
      </c>
      <c r="G21" s="19">
        <f>Sum!O22</f>
        <v>13</v>
      </c>
    </row>
    <row r="22" spans="1:7" s="10" customFormat="1" ht="18">
      <c r="A22"/>
      <c r="B22" s="55">
        <v>17</v>
      </c>
      <c r="C22" s="59"/>
      <c r="D22" s="23"/>
      <c r="E22" s="62"/>
      <c r="F22" s="11">
        <f>Sum!L23</f>
        <v>0</v>
      </c>
      <c r="G22" s="11">
        <f>Sum!O23</f>
        <v>13</v>
      </c>
    </row>
    <row r="23" spans="1:7" s="10" customFormat="1" ht="18.75" thickBot="1">
      <c r="A23"/>
      <c r="B23" s="78">
        <v>18</v>
      </c>
      <c r="C23" s="79"/>
      <c r="D23" s="72"/>
      <c r="E23" s="81"/>
      <c r="F23" s="36">
        <f>Sum!L24</f>
        <v>0</v>
      </c>
      <c r="G23" s="36">
        <f>Sum!O24</f>
        <v>13</v>
      </c>
    </row>
    <row r="24" spans="1:7" s="10" customFormat="1" ht="18">
      <c r="A24"/>
      <c r="B24" s="61">
        <v>19</v>
      </c>
      <c r="C24" s="54"/>
      <c r="D24" s="58"/>
      <c r="E24" s="57"/>
      <c r="F24" s="47">
        <f>Sum!L25</f>
        <v>0</v>
      </c>
      <c r="G24" s="50">
        <f>Sum!O25</f>
        <v>13</v>
      </c>
    </row>
    <row r="25" spans="1:7" s="10" customFormat="1" ht="18">
      <c r="A25"/>
      <c r="B25" s="55">
        <v>20</v>
      </c>
      <c r="C25" s="59"/>
      <c r="D25" s="23"/>
      <c r="E25" s="62"/>
      <c r="F25" s="11">
        <f>Sum!L26</f>
        <v>0</v>
      </c>
      <c r="G25" s="14">
        <f>Sum!O26</f>
        <v>13</v>
      </c>
    </row>
    <row r="26" spans="1:7" s="10" customFormat="1" ht="18.75" thickBot="1">
      <c r="A26"/>
      <c r="B26" s="56">
        <v>21</v>
      </c>
      <c r="C26" s="60"/>
      <c r="D26" s="53"/>
      <c r="E26" s="63"/>
      <c r="F26" s="16">
        <f>Sum!L27</f>
        <v>0</v>
      </c>
      <c r="G26" s="17">
        <f>Sum!O27</f>
        <v>13</v>
      </c>
    </row>
    <row r="27" spans="1:7" s="10" customFormat="1" ht="18">
      <c r="A27"/>
      <c r="B27" s="75">
        <v>22</v>
      </c>
      <c r="C27" s="76"/>
      <c r="D27" s="71"/>
      <c r="E27" s="80"/>
      <c r="F27" s="19">
        <f>Sum!L28</f>
        <v>0</v>
      </c>
      <c r="G27" s="19">
        <f>Sum!O28</f>
        <v>13</v>
      </c>
    </row>
    <row r="28" spans="1:7" s="10" customFormat="1" ht="18">
      <c r="A28"/>
      <c r="B28" s="55">
        <v>23</v>
      </c>
      <c r="C28" s="59"/>
      <c r="D28" s="23"/>
      <c r="E28" s="62"/>
      <c r="F28" s="11">
        <f>Sum!L29</f>
        <v>0</v>
      </c>
      <c r="G28" s="11">
        <f>Sum!O29</f>
        <v>13</v>
      </c>
    </row>
    <row r="29" spans="1:7" s="10" customFormat="1" ht="18.75" thickBot="1">
      <c r="A29"/>
      <c r="B29" s="78">
        <v>24</v>
      </c>
      <c r="C29" s="79"/>
      <c r="D29" s="72"/>
      <c r="E29" s="81"/>
      <c r="F29" s="36">
        <f>Sum!L30</f>
        <v>0</v>
      </c>
      <c r="G29" s="36">
        <f>Sum!O30</f>
        <v>13</v>
      </c>
    </row>
    <row r="30" spans="1:7" s="10" customFormat="1" ht="18">
      <c r="A30"/>
      <c r="B30" s="61">
        <v>25</v>
      </c>
      <c r="C30" s="54"/>
      <c r="D30" s="58"/>
      <c r="E30" s="57"/>
      <c r="F30" s="47">
        <f>Sum!L31</f>
        <v>0</v>
      </c>
      <c r="G30" s="50">
        <f>Sum!O31</f>
        <v>13</v>
      </c>
    </row>
    <row r="31" spans="1:7" s="10" customFormat="1" ht="18">
      <c r="A31"/>
      <c r="B31" s="55">
        <v>26</v>
      </c>
      <c r="C31" s="59"/>
      <c r="D31" s="23"/>
      <c r="E31" s="62"/>
      <c r="F31" s="11">
        <f>Sum!L32</f>
        <v>0</v>
      </c>
      <c r="G31" s="14">
        <f>Sum!O32</f>
        <v>13</v>
      </c>
    </row>
    <row r="32" spans="1:7" s="10" customFormat="1" ht="18.75" thickBot="1">
      <c r="A32"/>
      <c r="B32" s="56">
        <v>27</v>
      </c>
      <c r="C32" s="60"/>
      <c r="D32" s="53"/>
      <c r="E32" s="63"/>
      <c r="F32" s="16">
        <f>Sum!L33</f>
        <v>0</v>
      </c>
      <c r="G32" s="17">
        <f>Sum!O33</f>
        <v>13</v>
      </c>
    </row>
    <row r="33" spans="1:7" s="10" customFormat="1" ht="18">
      <c r="A33"/>
      <c r="B33" s="61">
        <v>28</v>
      </c>
      <c r="C33" s="54"/>
      <c r="D33" s="58"/>
      <c r="E33" s="57"/>
      <c r="F33" s="47">
        <f>Sum!L34</f>
        <v>0</v>
      </c>
      <c r="G33" s="50">
        <f>Sum!O34</f>
        <v>13</v>
      </c>
    </row>
    <row r="34" spans="1:7" s="10" customFormat="1" ht="18">
      <c r="A34"/>
      <c r="B34" s="55">
        <v>29</v>
      </c>
      <c r="C34" s="59"/>
      <c r="D34" s="23"/>
      <c r="E34" s="62"/>
      <c r="F34" s="11">
        <f>Sum!L35</f>
        <v>0</v>
      </c>
      <c r="G34" s="14">
        <f>Sum!O35</f>
        <v>13</v>
      </c>
    </row>
    <row r="35" spans="1:7" s="10" customFormat="1" ht="18.75" thickBot="1">
      <c r="A35"/>
      <c r="B35" s="56">
        <v>30</v>
      </c>
      <c r="C35" s="60"/>
      <c r="D35" s="53"/>
      <c r="E35" s="63"/>
      <c r="F35" s="16">
        <f>Sum!L36</f>
        <v>0</v>
      </c>
      <c r="G35" s="17">
        <f>Sum!O36</f>
        <v>13</v>
      </c>
    </row>
  </sheetData>
  <mergeCells count="3">
    <mergeCell ref="B1:G1"/>
    <mergeCell ref="E3:F3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3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0" sqref="L10"/>
    </sheetView>
  </sheetViews>
  <sheetFormatPr defaultColWidth="9.00390625" defaultRowHeight="12.75"/>
  <cols>
    <col min="1" max="1" width="1.25" style="21" customWidth="1"/>
    <col min="2" max="2" width="4.375" style="22" customWidth="1"/>
    <col min="3" max="3" width="25.625" style="21" customWidth="1"/>
    <col min="4" max="15" width="3.25390625" style="22" customWidth="1"/>
    <col min="16" max="16" width="6.125" style="21" bestFit="1" customWidth="1"/>
    <col min="17" max="17" width="9.00390625" style="21" bestFit="1" customWidth="1"/>
    <col min="18" max="18" width="7.75390625" style="21" bestFit="1" customWidth="1"/>
    <col min="19" max="19" width="4.625" style="22" bestFit="1" customWidth="1"/>
    <col min="20" max="20" width="1.12109375" style="25" customWidth="1"/>
    <col min="21" max="21" width="8.125" style="30" hidden="1" customWidth="1"/>
    <col min="22" max="22" width="1.12109375" style="25" customWidth="1"/>
    <col min="23" max="16384" width="8.875" style="25" customWidth="1"/>
  </cols>
  <sheetData>
    <row r="1" spans="2:21" s="2" customFormat="1" ht="27.75" customHeight="1">
      <c r="B1" s="135" t="s">
        <v>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U1" s="26"/>
    </row>
    <row r="2" spans="2:21" s="5" customFormat="1" ht="6" customHeight="1">
      <c r="B2" s="6"/>
      <c r="C2" s="3"/>
      <c r="D2" s="4"/>
      <c r="E2" s="6"/>
      <c r="F2" s="4"/>
      <c r="G2" s="6"/>
      <c r="H2" s="6"/>
      <c r="I2" s="6"/>
      <c r="J2" s="6"/>
      <c r="K2" s="6"/>
      <c r="L2" s="6"/>
      <c r="M2" s="6"/>
      <c r="N2" s="6"/>
      <c r="O2" s="6"/>
      <c r="S2" s="6"/>
      <c r="U2" s="27"/>
    </row>
    <row r="3" spans="2:21" s="5" customFormat="1" ht="19.5">
      <c r="B3" s="137" t="s">
        <v>12</v>
      </c>
      <c r="C3" s="137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136" t="s">
        <v>8</v>
      </c>
      <c r="Q3" s="136"/>
      <c r="R3" s="136"/>
      <c r="S3" s="28">
        <v>30</v>
      </c>
      <c r="U3" s="28"/>
    </row>
    <row r="4" spans="2:21" s="5" customFormat="1" ht="6" customHeight="1" thickBot="1">
      <c r="B4" s="6"/>
      <c r="C4" s="3"/>
      <c r="D4" s="4"/>
      <c r="E4" s="6"/>
      <c r="F4" s="4"/>
      <c r="G4" s="6"/>
      <c r="H4" s="6"/>
      <c r="I4" s="6"/>
      <c r="J4" s="6"/>
      <c r="K4" s="6"/>
      <c r="L4" s="6"/>
      <c r="M4" s="6"/>
      <c r="N4" s="6"/>
      <c r="O4" s="6"/>
      <c r="S4" s="6"/>
      <c r="U4" s="27"/>
    </row>
    <row r="5" spans="2:21" ht="15" customHeight="1">
      <c r="B5" s="138" t="s">
        <v>9</v>
      </c>
      <c r="C5" s="140" t="s">
        <v>5</v>
      </c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32">
        <v>6</v>
      </c>
      <c r="J5" s="32">
        <v>7</v>
      </c>
      <c r="K5" s="32">
        <v>8</v>
      </c>
      <c r="L5" s="32">
        <v>9</v>
      </c>
      <c r="M5" s="32">
        <v>10</v>
      </c>
      <c r="N5" s="32">
        <v>11</v>
      </c>
      <c r="O5" s="32">
        <v>12</v>
      </c>
      <c r="P5" s="32" t="s">
        <v>6</v>
      </c>
      <c r="Q5" s="32" t="s">
        <v>0</v>
      </c>
      <c r="R5" s="32" t="s">
        <v>1</v>
      </c>
      <c r="S5" s="142" t="s">
        <v>9</v>
      </c>
      <c r="U5" s="31"/>
    </row>
    <row r="6" spans="1:21" s="86" customFormat="1" ht="14.25" customHeight="1" thickBot="1">
      <c r="A6" s="85"/>
      <c r="B6" s="139"/>
      <c r="C6" s="14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43"/>
      <c r="U6" s="8"/>
    </row>
    <row r="7" spans="1:21" s="90" customFormat="1" ht="18">
      <c r="A7" s="87"/>
      <c r="B7" s="46">
        <v>1</v>
      </c>
      <c r="C7" s="88">
        <f>List!C6</f>
        <v>1</v>
      </c>
      <c r="D7" s="48">
        <v>1</v>
      </c>
      <c r="E7" s="48">
        <v>1</v>
      </c>
      <c r="F7" s="48">
        <v>1</v>
      </c>
      <c r="G7" s="49">
        <v>1</v>
      </c>
      <c r="H7" s="49">
        <v>1</v>
      </c>
      <c r="I7" s="49">
        <v>1</v>
      </c>
      <c r="J7" s="48">
        <v>1</v>
      </c>
      <c r="K7" s="48">
        <v>1</v>
      </c>
      <c r="L7" s="48">
        <v>1</v>
      </c>
      <c r="M7" s="49">
        <v>1</v>
      </c>
      <c r="N7" s="49">
        <v>1</v>
      </c>
      <c r="O7" s="49">
        <v>1</v>
      </c>
      <c r="P7" s="89">
        <f aca="true" t="shared" si="0" ref="P7:P36">SUM(D7:O7)</f>
        <v>12</v>
      </c>
      <c r="Q7" s="47">
        <f aca="true" t="shared" si="1" ref="Q7:Q36">SUMPRODUCT(D7:O7,D$37:O$37)</f>
        <v>282</v>
      </c>
      <c r="R7" s="89">
        <f>RANK(P7,P$7:P$36)</f>
        <v>1</v>
      </c>
      <c r="S7" s="50">
        <v>1</v>
      </c>
      <c r="U7" s="8">
        <f aca="true" t="shared" si="2" ref="U7:U36">P7*1000+Q7</f>
        <v>12282</v>
      </c>
    </row>
    <row r="8" spans="1:21" s="90" customFormat="1" ht="18">
      <c r="A8" s="87"/>
      <c r="B8" s="13">
        <v>2</v>
      </c>
      <c r="C8" s="91">
        <f>List!C7</f>
        <v>2</v>
      </c>
      <c r="D8" s="24"/>
      <c r="E8" s="24">
        <v>1</v>
      </c>
      <c r="F8" s="24">
        <v>1</v>
      </c>
      <c r="G8" s="34">
        <v>1</v>
      </c>
      <c r="H8" s="34">
        <v>1</v>
      </c>
      <c r="I8" s="34">
        <v>1</v>
      </c>
      <c r="J8" s="24">
        <v>1</v>
      </c>
      <c r="K8" s="24">
        <v>1</v>
      </c>
      <c r="L8" s="24">
        <v>1</v>
      </c>
      <c r="M8" s="34">
        <v>1</v>
      </c>
      <c r="N8" s="34">
        <v>1</v>
      </c>
      <c r="O8" s="34">
        <v>1</v>
      </c>
      <c r="P8" s="92">
        <f t="shared" si="0"/>
        <v>11</v>
      </c>
      <c r="Q8" s="11">
        <f t="shared" si="1"/>
        <v>253</v>
      </c>
      <c r="R8" s="92">
        <f aca="true" t="shared" si="3" ref="R8:R36">RANK(P8,P$7:P$36)</f>
        <v>2</v>
      </c>
      <c r="S8" s="14">
        <v>2</v>
      </c>
      <c r="U8" s="29">
        <f t="shared" si="2"/>
        <v>11253</v>
      </c>
    </row>
    <row r="9" spans="1:21" s="90" customFormat="1" ht="18.75" thickBot="1">
      <c r="A9" s="87"/>
      <c r="B9" s="15">
        <v>3</v>
      </c>
      <c r="C9" s="93">
        <f>List!C8</f>
        <v>3</v>
      </c>
      <c r="D9" s="39"/>
      <c r="E9" s="39"/>
      <c r="F9" s="39">
        <v>1</v>
      </c>
      <c r="G9" s="40">
        <v>1</v>
      </c>
      <c r="H9" s="40">
        <v>1</v>
      </c>
      <c r="I9" s="40">
        <v>1</v>
      </c>
      <c r="J9" s="39">
        <v>1</v>
      </c>
      <c r="K9" s="39">
        <v>1</v>
      </c>
      <c r="L9" s="39">
        <v>1</v>
      </c>
      <c r="M9" s="40">
        <v>1</v>
      </c>
      <c r="N9" s="40">
        <v>1</v>
      </c>
      <c r="O9" s="40">
        <v>1</v>
      </c>
      <c r="P9" s="94">
        <f t="shared" si="0"/>
        <v>10</v>
      </c>
      <c r="Q9" s="16">
        <f t="shared" si="1"/>
        <v>225</v>
      </c>
      <c r="R9" s="94">
        <f t="shared" si="3"/>
        <v>3</v>
      </c>
      <c r="S9" s="17">
        <v>3</v>
      </c>
      <c r="U9" s="29">
        <f t="shared" si="2"/>
        <v>10225</v>
      </c>
    </row>
    <row r="10" spans="1:21" s="90" customFormat="1" ht="18">
      <c r="A10" s="87"/>
      <c r="B10" s="46">
        <v>4</v>
      </c>
      <c r="C10" s="88">
        <f>List!C9</f>
        <v>4</v>
      </c>
      <c r="D10" s="48"/>
      <c r="E10" s="48"/>
      <c r="F10" s="48"/>
      <c r="G10" s="49">
        <v>1</v>
      </c>
      <c r="H10" s="49">
        <v>1</v>
      </c>
      <c r="I10" s="49">
        <v>1</v>
      </c>
      <c r="J10" s="48">
        <v>1</v>
      </c>
      <c r="K10" s="48">
        <v>1</v>
      </c>
      <c r="L10" s="48">
        <v>1</v>
      </c>
      <c r="M10" s="49">
        <v>1</v>
      </c>
      <c r="N10" s="49">
        <v>1</v>
      </c>
      <c r="O10" s="49">
        <v>1</v>
      </c>
      <c r="P10" s="89">
        <f t="shared" si="0"/>
        <v>9</v>
      </c>
      <c r="Q10" s="47">
        <f t="shared" si="1"/>
        <v>198</v>
      </c>
      <c r="R10" s="89">
        <f>RANK(P10,P$7:P$36)</f>
        <v>4</v>
      </c>
      <c r="S10" s="50">
        <v>4</v>
      </c>
      <c r="U10" s="29">
        <f t="shared" si="2"/>
        <v>9198</v>
      </c>
    </row>
    <row r="11" spans="1:21" s="90" customFormat="1" ht="18">
      <c r="A11" s="87"/>
      <c r="B11" s="13">
        <v>5</v>
      </c>
      <c r="C11" s="91">
        <f>List!C10</f>
        <v>5</v>
      </c>
      <c r="D11" s="24"/>
      <c r="E11" s="24"/>
      <c r="F11" s="24"/>
      <c r="G11" s="34"/>
      <c r="H11" s="34">
        <v>1</v>
      </c>
      <c r="I11" s="34">
        <v>1</v>
      </c>
      <c r="J11" s="24">
        <v>1</v>
      </c>
      <c r="K11" s="24">
        <v>1</v>
      </c>
      <c r="L11" s="24">
        <v>1</v>
      </c>
      <c r="M11" s="34">
        <v>1</v>
      </c>
      <c r="N11" s="34">
        <v>1</v>
      </c>
      <c r="O11" s="34">
        <v>1</v>
      </c>
      <c r="P11" s="92">
        <f t="shared" si="0"/>
        <v>8</v>
      </c>
      <c r="Q11" s="11">
        <f t="shared" si="1"/>
        <v>172</v>
      </c>
      <c r="R11" s="92">
        <f t="shared" si="3"/>
        <v>5</v>
      </c>
      <c r="S11" s="14">
        <v>5</v>
      </c>
      <c r="U11" s="29">
        <f t="shared" si="2"/>
        <v>8172</v>
      </c>
    </row>
    <row r="12" spans="1:21" s="90" customFormat="1" ht="18.75" thickBot="1">
      <c r="A12" s="87"/>
      <c r="B12" s="15">
        <v>6</v>
      </c>
      <c r="C12" s="93">
        <f>List!C11</f>
        <v>6</v>
      </c>
      <c r="D12" s="39"/>
      <c r="E12" s="39"/>
      <c r="F12" s="39"/>
      <c r="G12" s="40"/>
      <c r="H12" s="40"/>
      <c r="I12" s="40">
        <v>1</v>
      </c>
      <c r="J12" s="39">
        <v>1</v>
      </c>
      <c r="K12" s="39">
        <v>1</v>
      </c>
      <c r="L12" s="39">
        <v>1</v>
      </c>
      <c r="M12" s="40">
        <v>1</v>
      </c>
      <c r="N12" s="40">
        <v>1</v>
      </c>
      <c r="O12" s="40">
        <v>1</v>
      </c>
      <c r="P12" s="94">
        <f t="shared" si="0"/>
        <v>7</v>
      </c>
      <c r="Q12" s="16">
        <f t="shared" si="1"/>
        <v>147</v>
      </c>
      <c r="R12" s="94">
        <f t="shared" si="3"/>
        <v>6</v>
      </c>
      <c r="S12" s="17">
        <v>6</v>
      </c>
      <c r="U12" s="29">
        <f t="shared" si="2"/>
        <v>7147</v>
      </c>
    </row>
    <row r="13" spans="1:21" s="90" customFormat="1" ht="18">
      <c r="A13" s="87"/>
      <c r="B13" s="46">
        <v>7</v>
      </c>
      <c r="C13" s="88">
        <f>List!C12</f>
        <v>7</v>
      </c>
      <c r="D13" s="48"/>
      <c r="E13" s="48"/>
      <c r="F13" s="48"/>
      <c r="G13" s="49"/>
      <c r="H13" s="49"/>
      <c r="I13" s="49"/>
      <c r="J13" s="48">
        <v>1</v>
      </c>
      <c r="K13" s="48">
        <v>1</v>
      </c>
      <c r="L13" s="48">
        <v>1</v>
      </c>
      <c r="M13" s="49">
        <v>1</v>
      </c>
      <c r="N13" s="49">
        <v>1</v>
      </c>
      <c r="O13" s="49">
        <v>1</v>
      </c>
      <c r="P13" s="89">
        <f t="shared" si="0"/>
        <v>6</v>
      </c>
      <c r="Q13" s="47">
        <f t="shared" si="1"/>
        <v>123</v>
      </c>
      <c r="R13" s="89">
        <f>RANK(P13,P$7:P$36)</f>
        <v>7</v>
      </c>
      <c r="S13" s="50">
        <v>7</v>
      </c>
      <c r="U13" s="29">
        <f t="shared" si="2"/>
        <v>6123</v>
      </c>
    </row>
    <row r="14" spans="1:21" s="90" customFormat="1" ht="18">
      <c r="A14" s="87"/>
      <c r="B14" s="13">
        <v>8</v>
      </c>
      <c r="C14" s="91">
        <f>List!C13</f>
        <v>8</v>
      </c>
      <c r="D14" s="24"/>
      <c r="E14" s="24"/>
      <c r="F14" s="24"/>
      <c r="G14" s="34"/>
      <c r="H14" s="34"/>
      <c r="I14" s="34"/>
      <c r="J14" s="24"/>
      <c r="K14" s="24">
        <v>1</v>
      </c>
      <c r="L14" s="24">
        <v>1</v>
      </c>
      <c r="M14" s="34">
        <v>1</v>
      </c>
      <c r="N14" s="34">
        <v>1</v>
      </c>
      <c r="O14" s="34">
        <v>1</v>
      </c>
      <c r="P14" s="92">
        <f t="shared" si="0"/>
        <v>5</v>
      </c>
      <c r="Q14" s="11">
        <f t="shared" si="1"/>
        <v>100</v>
      </c>
      <c r="R14" s="92">
        <f t="shared" si="3"/>
        <v>8</v>
      </c>
      <c r="S14" s="14">
        <v>8</v>
      </c>
      <c r="U14" s="29">
        <f t="shared" si="2"/>
        <v>5100</v>
      </c>
    </row>
    <row r="15" spans="1:21" s="90" customFormat="1" ht="18.75" thickBot="1">
      <c r="A15" s="87"/>
      <c r="B15" s="15">
        <v>9</v>
      </c>
      <c r="C15" s="93">
        <f>List!C14</f>
        <v>9</v>
      </c>
      <c r="D15" s="39"/>
      <c r="E15" s="39"/>
      <c r="F15" s="39"/>
      <c r="G15" s="40"/>
      <c r="H15" s="40"/>
      <c r="I15" s="40"/>
      <c r="J15" s="39"/>
      <c r="K15" s="39"/>
      <c r="L15" s="39">
        <v>1</v>
      </c>
      <c r="M15" s="40">
        <v>1</v>
      </c>
      <c r="N15" s="40">
        <v>1</v>
      </c>
      <c r="O15" s="40">
        <v>1</v>
      </c>
      <c r="P15" s="94">
        <f t="shared" si="0"/>
        <v>4</v>
      </c>
      <c r="Q15" s="16">
        <f t="shared" si="1"/>
        <v>78</v>
      </c>
      <c r="R15" s="94">
        <f t="shared" si="3"/>
        <v>9</v>
      </c>
      <c r="S15" s="17">
        <v>9</v>
      </c>
      <c r="U15" s="29">
        <f t="shared" si="2"/>
        <v>4078</v>
      </c>
    </row>
    <row r="16" spans="1:21" s="90" customFormat="1" ht="18">
      <c r="A16" s="87"/>
      <c r="B16" s="46">
        <v>10</v>
      </c>
      <c r="C16" s="88">
        <f>List!C15</f>
        <v>0</v>
      </c>
      <c r="D16" s="48"/>
      <c r="E16" s="48"/>
      <c r="F16" s="48"/>
      <c r="G16" s="49"/>
      <c r="H16" s="49"/>
      <c r="I16" s="49"/>
      <c r="J16" s="48"/>
      <c r="K16" s="48"/>
      <c r="L16" s="48"/>
      <c r="M16" s="49">
        <v>1</v>
      </c>
      <c r="N16" s="49">
        <v>1</v>
      </c>
      <c r="O16" s="49">
        <v>1</v>
      </c>
      <c r="P16" s="89">
        <f t="shared" si="0"/>
        <v>3</v>
      </c>
      <c r="Q16" s="47">
        <f t="shared" si="1"/>
        <v>57</v>
      </c>
      <c r="R16" s="89">
        <f>RANK(P16,P$7:P$36)</f>
        <v>10</v>
      </c>
      <c r="S16" s="50">
        <v>10</v>
      </c>
      <c r="U16" s="29">
        <f t="shared" si="2"/>
        <v>3057</v>
      </c>
    </row>
    <row r="17" spans="1:21" s="90" customFormat="1" ht="18">
      <c r="A17" s="87"/>
      <c r="B17" s="13">
        <v>11</v>
      </c>
      <c r="C17" s="91">
        <f>List!C16</f>
        <v>0</v>
      </c>
      <c r="D17" s="24"/>
      <c r="E17" s="24"/>
      <c r="F17" s="24"/>
      <c r="G17" s="34"/>
      <c r="H17" s="34"/>
      <c r="I17" s="34"/>
      <c r="J17" s="24"/>
      <c r="K17" s="24"/>
      <c r="L17" s="24"/>
      <c r="M17" s="34"/>
      <c r="N17" s="34">
        <v>1</v>
      </c>
      <c r="O17" s="34">
        <v>1</v>
      </c>
      <c r="P17" s="92">
        <f t="shared" si="0"/>
        <v>2</v>
      </c>
      <c r="Q17" s="11">
        <f t="shared" si="1"/>
        <v>37</v>
      </c>
      <c r="R17" s="92">
        <f t="shared" si="3"/>
        <v>11</v>
      </c>
      <c r="S17" s="14">
        <v>11</v>
      </c>
      <c r="U17" s="29">
        <f t="shared" si="2"/>
        <v>2037</v>
      </c>
    </row>
    <row r="18" spans="1:21" s="90" customFormat="1" ht="18.75" thickBot="1">
      <c r="A18" s="87"/>
      <c r="B18" s="15">
        <v>12</v>
      </c>
      <c r="C18" s="93">
        <f>List!C17</f>
        <v>0</v>
      </c>
      <c r="D18" s="39"/>
      <c r="E18" s="39"/>
      <c r="F18" s="39"/>
      <c r="G18" s="40"/>
      <c r="H18" s="40"/>
      <c r="I18" s="40"/>
      <c r="J18" s="39"/>
      <c r="K18" s="39"/>
      <c r="L18" s="39"/>
      <c r="M18" s="40"/>
      <c r="N18" s="40"/>
      <c r="O18" s="40">
        <v>1</v>
      </c>
      <c r="P18" s="94">
        <f t="shared" si="0"/>
        <v>1</v>
      </c>
      <c r="Q18" s="16">
        <f t="shared" si="1"/>
        <v>18</v>
      </c>
      <c r="R18" s="94">
        <f t="shared" si="3"/>
        <v>12</v>
      </c>
      <c r="S18" s="17">
        <v>12</v>
      </c>
      <c r="U18" s="29">
        <f t="shared" si="2"/>
        <v>1018</v>
      </c>
    </row>
    <row r="19" spans="1:21" s="90" customFormat="1" ht="18">
      <c r="A19" s="87"/>
      <c r="B19" s="46">
        <v>13</v>
      </c>
      <c r="C19" s="88">
        <f>List!C18</f>
        <v>0</v>
      </c>
      <c r="D19" s="48"/>
      <c r="E19" s="48"/>
      <c r="F19" s="48"/>
      <c r="G19" s="49"/>
      <c r="H19" s="49"/>
      <c r="I19" s="49"/>
      <c r="J19" s="48"/>
      <c r="K19" s="48"/>
      <c r="L19" s="48"/>
      <c r="M19" s="49"/>
      <c r="N19" s="49"/>
      <c r="O19" s="49"/>
      <c r="P19" s="89">
        <f t="shared" si="0"/>
        <v>0</v>
      </c>
      <c r="Q19" s="47">
        <f t="shared" si="1"/>
        <v>0</v>
      </c>
      <c r="R19" s="89">
        <f>RANK(P19,P$7:P$36)</f>
        <v>13</v>
      </c>
      <c r="S19" s="50">
        <v>13</v>
      </c>
      <c r="U19" s="29">
        <f t="shared" si="2"/>
        <v>0</v>
      </c>
    </row>
    <row r="20" spans="1:21" s="90" customFormat="1" ht="18">
      <c r="A20" s="87"/>
      <c r="B20" s="13">
        <v>14</v>
      </c>
      <c r="C20" s="91">
        <f>List!C19</f>
        <v>0</v>
      </c>
      <c r="D20" s="24"/>
      <c r="E20" s="24"/>
      <c r="F20" s="24"/>
      <c r="G20" s="34"/>
      <c r="H20" s="34"/>
      <c r="I20" s="34"/>
      <c r="J20" s="24"/>
      <c r="K20" s="24"/>
      <c r="L20" s="24"/>
      <c r="M20" s="34"/>
      <c r="N20" s="34"/>
      <c r="O20" s="34"/>
      <c r="P20" s="92">
        <f t="shared" si="0"/>
        <v>0</v>
      </c>
      <c r="Q20" s="11">
        <f t="shared" si="1"/>
        <v>0</v>
      </c>
      <c r="R20" s="92">
        <f t="shared" si="3"/>
        <v>13</v>
      </c>
      <c r="S20" s="14">
        <v>14</v>
      </c>
      <c r="U20" s="29">
        <f t="shared" si="2"/>
        <v>0</v>
      </c>
    </row>
    <row r="21" spans="1:21" s="90" customFormat="1" ht="18.75" thickBot="1">
      <c r="A21" s="87"/>
      <c r="B21" s="15">
        <v>15</v>
      </c>
      <c r="C21" s="93">
        <f>List!C20</f>
        <v>0</v>
      </c>
      <c r="D21" s="39"/>
      <c r="E21" s="39"/>
      <c r="F21" s="39"/>
      <c r="G21" s="40"/>
      <c r="H21" s="40"/>
      <c r="I21" s="40"/>
      <c r="J21" s="39"/>
      <c r="K21" s="39"/>
      <c r="L21" s="39"/>
      <c r="M21" s="40"/>
      <c r="N21" s="40"/>
      <c r="O21" s="40"/>
      <c r="P21" s="94">
        <f t="shared" si="0"/>
        <v>0</v>
      </c>
      <c r="Q21" s="16">
        <f t="shared" si="1"/>
        <v>0</v>
      </c>
      <c r="R21" s="94">
        <f t="shared" si="3"/>
        <v>13</v>
      </c>
      <c r="S21" s="17">
        <v>15</v>
      </c>
      <c r="U21" s="29">
        <f t="shared" si="2"/>
        <v>0</v>
      </c>
    </row>
    <row r="22" spans="1:21" s="90" customFormat="1" ht="18">
      <c r="A22" s="87"/>
      <c r="B22" s="18">
        <v>16</v>
      </c>
      <c r="C22" s="95">
        <f>List!C21</f>
        <v>0</v>
      </c>
      <c r="D22" s="44"/>
      <c r="E22" s="44"/>
      <c r="F22" s="44"/>
      <c r="G22" s="45"/>
      <c r="H22" s="45"/>
      <c r="I22" s="45"/>
      <c r="J22" s="44"/>
      <c r="K22" s="44"/>
      <c r="L22" s="44"/>
      <c r="M22" s="45"/>
      <c r="N22" s="45"/>
      <c r="O22" s="45"/>
      <c r="P22" s="96">
        <f t="shared" si="0"/>
        <v>0</v>
      </c>
      <c r="Q22" s="19">
        <f t="shared" si="1"/>
        <v>0</v>
      </c>
      <c r="R22" s="89">
        <f>RANK(P22,P$7:P$36)</f>
        <v>13</v>
      </c>
      <c r="S22" s="20">
        <v>16</v>
      </c>
      <c r="U22" s="29">
        <f t="shared" si="2"/>
        <v>0</v>
      </c>
    </row>
    <row r="23" spans="1:21" s="90" customFormat="1" ht="18">
      <c r="A23" s="87"/>
      <c r="B23" s="13">
        <v>17</v>
      </c>
      <c r="C23" s="91">
        <f>List!C22</f>
        <v>0</v>
      </c>
      <c r="D23" s="24"/>
      <c r="E23" s="24"/>
      <c r="F23" s="24"/>
      <c r="G23" s="34"/>
      <c r="H23" s="34"/>
      <c r="I23" s="34"/>
      <c r="J23" s="24"/>
      <c r="K23" s="24"/>
      <c r="L23" s="24"/>
      <c r="M23" s="34"/>
      <c r="N23" s="34"/>
      <c r="O23" s="34"/>
      <c r="P23" s="92">
        <f t="shared" si="0"/>
        <v>0</v>
      </c>
      <c r="Q23" s="11">
        <f t="shared" si="1"/>
        <v>0</v>
      </c>
      <c r="R23" s="92">
        <f t="shared" si="3"/>
        <v>13</v>
      </c>
      <c r="S23" s="14">
        <v>17</v>
      </c>
      <c r="U23" s="29">
        <f t="shared" si="2"/>
        <v>0</v>
      </c>
    </row>
    <row r="24" spans="1:21" s="90" customFormat="1" ht="18.75" thickBot="1">
      <c r="A24" s="87"/>
      <c r="B24" s="51">
        <v>18</v>
      </c>
      <c r="C24" s="97">
        <f>List!C23</f>
        <v>0</v>
      </c>
      <c r="D24" s="37"/>
      <c r="E24" s="37"/>
      <c r="F24" s="37"/>
      <c r="G24" s="38"/>
      <c r="H24" s="38"/>
      <c r="I24" s="38"/>
      <c r="J24" s="37"/>
      <c r="K24" s="37"/>
      <c r="L24" s="37"/>
      <c r="M24" s="38"/>
      <c r="N24" s="38"/>
      <c r="O24" s="38"/>
      <c r="P24" s="98">
        <f t="shared" si="0"/>
        <v>0</v>
      </c>
      <c r="Q24" s="36">
        <f t="shared" si="1"/>
        <v>0</v>
      </c>
      <c r="R24" s="94">
        <f t="shared" si="3"/>
        <v>13</v>
      </c>
      <c r="S24" s="52">
        <v>18</v>
      </c>
      <c r="U24" s="29">
        <f t="shared" si="2"/>
        <v>0</v>
      </c>
    </row>
    <row r="25" spans="1:21" s="90" customFormat="1" ht="18">
      <c r="A25" s="87"/>
      <c r="B25" s="46">
        <v>19</v>
      </c>
      <c r="C25" s="88">
        <f>List!C24</f>
        <v>0</v>
      </c>
      <c r="D25" s="48"/>
      <c r="E25" s="48"/>
      <c r="F25" s="48"/>
      <c r="G25" s="49"/>
      <c r="H25" s="49"/>
      <c r="I25" s="49"/>
      <c r="J25" s="48"/>
      <c r="K25" s="48"/>
      <c r="L25" s="48"/>
      <c r="M25" s="49"/>
      <c r="N25" s="49"/>
      <c r="O25" s="49"/>
      <c r="P25" s="89">
        <f t="shared" si="0"/>
        <v>0</v>
      </c>
      <c r="Q25" s="47">
        <f t="shared" si="1"/>
        <v>0</v>
      </c>
      <c r="R25" s="89">
        <f>RANK(P25,P$7:P$36)</f>
        <v>13</v>
      </c>
      <c r="S25" s="50">
        <v>19</v>
      </c>
      <c r="U25" s="29">
        <f t="shared" si="2"/>
        <v>0</v>
      </c>
    </row>
    <row r="26" spans="1:21" s="90" customFormat="1" ht="18">
      <c r="A26" s="87"/>
      <c r="B26" s="13">
        <v>20</v>
      </c>
      <c r="C26" s="91">
        <f>List!C25</f>
        <v>0</v>
      </c>
      <c r="D26" s="24"/>
      <c r="E26" s="24"/>
      <c r="F26" s="24"/>
      <c r="G26" s="34"/>
      <c r="H26" s="34"/>
      <c r="I26" s="34"/>
      <c r="J26" s="24"/>
      <c r="K26" s="24"/>
      <c r="L26" s="24"/>
      <c r="M26" s="34"/>
      <c r="N26" s="34"/>
      <c r="O26" s="34"/>
      <c r="P26" s="92">
        <f t="shared" si="0"/>
        <v>0</v>
      </c>
      <c r="Q26" s="11">
        <f t="shared" si="1"/>
        <v>0</v>
      </c>
      <c r="R26" s="92">
        <f t="shared" si="3"/>
        <v>13</v>
      </c>
      <c r="S26" s="14">
        <v>20</v>
      </c>
      <c r="U26" s="29">
        <f t="shared" si="2"/>
        <v>0</v>
      </c>
    </row>
    <row r="27" spans="1:21" s="90" customFormat="1" ht="18.75" thickBot="1">
      <c r="A27" s="87"/>
      <c r="B27" s="15">
        <v>21</v>
      </c>
      <c r="C27" s="93">
        <f>List!C26</f>
        <v>0</v>
      </c>
      <c r="D27" s="39"/>
      <c r="E27" s="39"/>
      <c r="F27" s="39"/>
      <c r="G27" s="40"/>
      <c r="H27" s="40"/>
      <c r="I27" s="40"/>
      <c r="J27" s="39"/>
      <c r="K27" s="39"/>
      <c r="L27" s="39"/>
      <c r="M27" s="40"/>
      <c r="N27" s="40"/>
      <c r="O27" s="40"/>
      <c r="P27" s="94">
        <f t="shared" si="0"/>
        <v>0</v>
      </c>
      <c r="Q27" s="16">
        <f t="shared" si="1"/>
        <v>0</v>
      </c>
      <c r="R27" s="94">
        <f t="shared" si="3"/>
        <v>13</v>
      </c>
      <c r="S27" s="17">
        <v>21</v>
      </c>
      <c r="U27" s="29">
        <f t="shared" si="2"/>
        <v>0</v>
      </c>
    </row>
    <row r="28" spans="1:21" s="90" customFormat="1" ht="18">
      <c r="A28" s="87"/>
      <c r="B28" s="46">
        <v>22</v>
      </c>
      <c r="C28" s="88">
        <f>List!C27</f>
        <v>0</v>
      </c>
      <c r="D28" s="48"/>
      <c r="E28" s="48"/>
      <c r="F28" s="48"/>
      <c r="G28" s="49"/>
      <c r="H28" s="49"/>
      <c r="I28" s="49"/>
      <c r="J28" s="48"/>
      <c r="K28" s="48"/>
      <c r="L28" s="48"/>
      <c r="M28" s="49"/>
      <c r="N28" s="49"/>
      <c r="O28" s="49"/>
      <c r="P28" s="89">
        <f t="shared" si="0"/>
        <v>0</v>
      </c>
      <c r="Q28" s="47">
        <f t="shared" si="1"/>
        <v>0</v>
      </c>
      <c r="R28" s="89">
        <f>RANK(P28,P$7:P$36)</f>
        <v>13</v>
      </c>
      <c r="S28" s="50">
        <v>22</v>
      </c>
      <c r="U28" s="29">
        <f t="shared" si="2"/>
        <v>0</v>
      </c>
    </row>
    <row r="29" spans="1:21" s="90" customFormat="1" ht="18">
      <c r="A29" s="87"/>
      <c r="B29" s="13">
        <v>23</v>
      </c>
      <c r="C29" s="91">
        <f>List!C28</f>
        <v>0</v>
      </c>
      <c r="D29" s="24"/>
      <c r="E29" s="24"/>
      <c r="F29" s="24"/>
      <c r="G29" s="34"/>
      <c r="H29" s="34"/>
      <c r="I29" s="34"/>
      <c r="J29" s="24"/>
      <c r="K29" s="24"/>
      <c r="L29" s="24"/>
      <c r="M29" s="34"/>
      <c r="N29" s="34"/>
      <c r="O29" s="34"/>
      <c r="P29" s="92">
        <f t="shared" si="0"/>
        <v>0</v>
      </c>
      <c r="Q29" s="11">
        <f t="shared" si="1"/>
        <v>0</v>
      </c>
      <c r="R29" s="92">
        <f t="shared" si="3"/>
        <v>13</v>
      </c>
      <c r="S29" s="14">
        <v>23</v>
      </c>
      <c r="U29" s="29">
        <f t="shared" si="2"/>
        <v>0</v>
      </c>
    </row>
    <row r="30" spans="1:21" s="90" customFormat="1" ht="18.75" thickBot="1">
      <c r="A30" s="87"/>
      <c r="B30" s="15">
        <v>24</v>
      </c>
      <c r="C30" s="93">
        <f>List!C29</f>
        <v>0</v>
      </c>
      <c r="D30" s="39"/>
      <c r="E30" s="39"/>
      <c r="F30" s="39"/>
      <c r="G30" s="40"/>
      <c r="H30" s="40"/>
      <c r="I30" s="40"/>
      <c r="J30" s="39"/>
      <c r="K30" s="39"/>
      <c r="L30" s="39"/>
      <c r="M30" s="40"/>
      <c r="N30" s="40"/>
      <c r="O30" s="40"/>
      <c r="P30" s="94">
        <f t="shared" si="0"/>
        <v>0</v>
      </c>
      <c r="Q30" s="16">
        <f t="shared" si="1"/>
        <v>0</v>
      </c>
      <c r="R30" s="94">
        <f t="shared" si="3"/>
        <v>13</v>
      </c>
      <c r="S30" s="17">
        <v>24</v>
      </c>
      <c r="U30" s="29">
        <f t="shared" si="2"/>
        <v>0</v>
      </c>
    </row>
    <row r="31" spans="1:21" s="90" customFormat="1" ht="18">
      <c r="A31" s="87"/>
      <c r="B31" s="46">
        <v>25</v>
      </c>
      <c r="C31" s="88">
        <f>List!C30</f>
        <v>0</v>
      </c>
      <c r="D31" s="48"/>
      <c r="E31" s="48"/>
      <c r="F31" s="48"/>
      <c r="G31" s="49"/>
      <c r="H31" s="49"/>
      <c r="I31" s="49"/>
      <c r="J31" s="48"/>
      <c r="K31" s="48"/>
      <c r="L31" s="48"/>
      <c r="M31" s="49"/>
      <c r="N31" s="49"/>
      <c r="O31" s="49"/>
      <c r="P31" s="89">
        <f t="shared" si="0"/>
        <v>0</v>
      </c>
      <c r="Q31" s="47">
        <f t="shared" si="1"/>
        <v>0</v>
      </c>
      <c r="R31" s="89">
        <f>RANK(P31,P$7:P$36)</f>
        <v>13</v>
      </c>
      <c r="S31" s="50">
        <v>25</v>
      </c>
      <c r="U31" s="29">
        <f t="shared" si="2"/>
        <v>0</v>
      </c>
    </row>
    <row r="32" spans="1:21" s="90" customFormat="1" ht="18">
      <c r="A32" s="87"/>
      <c r="B32" s="13">
        <v>26</v>
      </c>
      <c r="C32" s="91">
        <f>List!C31</f>
        <v>0</v>
      </c>
      <c r="D32" s="24"/>
      <c r="E32" s="24"/>
      <c r="F32" s="24"/>
      <c r="G32" s="34"/>
      <c r="H32" s="34"/>
      <c r="I32" s="34"/>
      <c r="J32" s="24"/>
      <c r="K32" s="24"/>
      <c r="L32" s="24"/>
      <c r="M32" s="34"/>
      <c r="N32" s="34"/>
      <c r="O32" s="34"/>
      <c r="P32" s="92">
        <f t="shared" si="0"/>
        <v>0</v>
      </c>
      <c r="Q32" s="11">
        <f t="shared" si="1"/>
        <v>0</v>
      </c>
      <c r="R32" s="92">
        <f t="shared" si="3"/>
        <v>13</v>
      </c>
      <c r="S32" s="14">
        <v>26</v>
      </c>
      <c r="U32" s="29">
        <f t="shared" si="2"/>
        <v>0</v>
      </c>
    </row>
    <row r="33" spans="1:21" s="90" customFormat="1" ht="18.75" thickBot="1">
      <c r="A33" s="87"/>
      <c r="B33" s="15">
        <v>27</v>
      </c>
      <c r="C33" s="93">
        <f>List!C32</f>
        <v>0</v>
      </c>
      <c r="D33" s="39"/>
      <c r="E33" s="39"/>
      <c r="F33" s="39"/>
      <c r="G33" s="40"/>
      <c r="H33" s="40"/>
      <c r="I33" s="40"/>
      <c r="J33" s="39"/>
      <c r="K33" s="39"/>
      <c r="L33" s="39"/>
      <c r="M33" s="40"/>
      <c r="N33" s="40"/>
      <c r="O33" s="40"/>
      <c r="P33" s="94">
        <f t="shared" si="0"/>
        <v>0</v>
      </c>
      <c r="Q33" s="16">
        <f t="shared" si="1"/>
        <v>0</v>
      </c>
      <c r="R33" s="94">
        <f t="shared" si="3"/>
        <v>13</v>
      </c>
      <c r="S33" s="17">
        <v>27</v>
      </c>
      <c r="U33" s="29">
        <f t="shared" si="2"/>
        <v>0</v>
      </c>
    </row>
    <row r="34" spans="1:21" s="90" customFormat="1" ht="18">
      <c r="A34" s="87"/>
      <c r="B34" s="46">
        <v>28</v>
      </c>
      <c r="C34" s="88">
        <f>List!C33</f>
        <v>0</v>
      </c>
      <c r="D34" s="48"/>
      <c r="E34" s="48"/>
      <c r="F34" s="48"/>
      <c r="G34" s="49"/>
      <c r="H34" s="49"/>
      <c r="I34" s="49"/>
      <c r="J34" s="48"/>
      <c r="K34" s="48"/>
      <c r="L34" s="48"/>
      <c r="M34" s="49"/>
      <c r="N34" s="49"/>
      <c r="O34" s="49"/>
      <c r="P34" s="89">
        <f t="shared" si="0"/>
        <v>0</v>
      </c>
      <c r="Q34" s="47">
        <f t="shared" si="1"/>
        <v>0</v>
      </c>
      <c r="R34" s="89">
        <f>RANK(P34,P$7:P$36)</f>
        <v>13</v>
      </c>
      <c r="S34" s="50">
        <v>28</v>
      </c>
      <c r="U34" s="29">
        <f t="shared" si="2"/>
        <v>0</v>
      </c>
    </row>
    <row r="35" spans="1:21" s="90" customFormat="1" ht="18">
      <c r="A35" s="87"/>
      <c r="B35" s="13">
        <v>29</v>
      </c>
      <c r="C35" s="91">
        <f>List!C34</f>
        <v>0</v>
      </c>
      <c r="D35" s="24"/>
      <c r="E35" s="24"/>
      <c r="F35" s="24"/>
      <c r="G35" s="34"/>
      <c r="H35" s="34"/>
      <c r="I35" s="34"/>
      <c r="J35" s="24"/>
      <c r="K35" s="24"/>
      <c r="L35" s="24"/>
      <c r="M35" s="34"/>
      <c r="N35" s="34"/>
      <c r="O35" s="34"/>
      <c r="P35" s="92">
        <f t="shared" si="0"/>
        <v>0</v>
      </c>
      <c r="Q35" s="11">
        <f t="shared" si="1"/>
        <v>0</v>
      </c>
      <c r="R35" s="92">
        <f t="shared" si="3"/>
        <v>13</v>
      </c>
      <c r="S35" s="14">
        <v>29</v>
      </c>
      <c r="U35" s="29">
        <f t="shared" si="2"/>
        <v>0</v>
      </c>
    </row>
    <row r="36" spans="1:21" s="90" customFormat="1" ht="18.75" thickBot="1">
      <c r="A36" s="87"/>
      <c r="B36" s="15">
        <v>30</v>
      </c>
      <c r="C36" s="93">
        <f>List!C35</f>
        <v>0</v>
      </c>
      <c r="D36" s="39"/>
      <c r="E36" s="39"/>
      <c r="F36" s="39"/>
      <c r="G36" s="40"/>
      <c r="H36" s="40"/>
      <c r="I36" s="40"/>
      <c r="J36" s="39"/>
      <c r="K36" s="39"/>
      <c r="L36" s="39"/>
      <c r="M36" s="40"/>
      <c r="N36" s="40"/>
      <c r="O36" s="40"/>
      <c r="P36" s="94">
        <f t="shared" si="0"/>
        <v>0</v>
      </c>
      <c r="Q36" s="16">
        <f t="shared" si="1"/>
        <v>0</v>
      </c>
      <c r="R36" s="94">
        <f t="shared" si="3"/>
        <v>13</v>
      </c>
      <c r="S36" s="17">
        <v>30</v>
      </c>
      <c r="U36" s="29">
        <f t="shared" si="2"/>
        <v>0</v>
      </c>
    </row>
    <row r="37" spans="1:21" s="100" customFormat="1" ht="15.75" thickBot="1">
      <c r="A37" s="99"/>
      <c r="B37" s="31"/>
      <c r="C37" s="31"/>
      <c r="D37" s="41">
        <f aca="true" t="shared" si="4" ref="D37:O37">$S$3-SUM(D7:D36)</f>
        <v>29</v>
      </c>
      <c r="E37" s="42">
        <f t="shared" si="4"/>
        <v>28</v>
      </c>
      <c r="F37" s="42">
        <f t="shared" si="4"/>
        <v>27</v>
      </c>
      <c r="G37" s="42">
        <f t="shared" si="4"/>
        <v>26</v>
      </c>
      <c r="H37" s="42">
        <f t="shared" si="4"/>
        <v>25</v>
      </c>
      <c r="I37" s="42">
        <f t="shared" si="4"/>
        <v>24</v>
      </c>
      <c r="J37" s="42">
        <f t="shared" si="4"/>
        <v>23</v>
      </c>
      <c r="K37" s="42">
        <f t="shared" si="4"/>
        <v>22</v>
      </c>
      <c r="L37" s="42">
        <f t="shared" si="4"/>
        <v>21</v>
      </c>
      <c r="M37" s="42">
        <f t="shared" si="4"/>
        <v>20</v>
      </c>
      <c r="N37" s="42">
        <f t="shared" si="4"/>
        <v>19</v>
      </c>
      <c r="O37" s="42">
        <f t="shared" si="4"/>
        <v>18</v>
      </c>
      <c r="P37" s="31"/>
      <c r="Q37" s="31"/>
      <c r="R37" s="31"/>
      <c r="S37" s="31"/>
      <c r="U37" s="35"/>
    </row>
    <row r="38" spans="1:19" ht="12.75">
      <c r="A38" s="25"/>
      <c r="B38" s="43"/>
      <c r="C38" s="2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25"/>
      <c r="Q38" s="25"/>
      <c r="R38" s="25"/>
      <c r="S38" s="43"/>
    </row>
  </sheetData>
  <mergeCells count="6">
    <mergeCell ref="B1:S1"/>
    <mergeCell ref="P3:R3"/>
    <mergeCell ref="B5:B6"/>
    <mergeCell ref="C5:C6"/>
    <mergeCell ref="S5:S6"/>
    <mergeCell ref="B3:C3"/>
  </mergeCells>
  <dataValidations count="1">
    <dataValidation type="whole" allowBlank="1" showInputMessage="1" showErrorMessage="1" errorTitle="Wrong number" error="Введите 0 или 1" sqref="D7:O36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W37"/>
  <sheetViews>
    <sheetView workbookViewId="0" topLeftCell="A1">
      <pane xSplit="3" ySplit="6" topLeftCell="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9" sqref="X9"/>
    </sheetView>
  </sheetViews>
  <sheetFormatPr defaultColWidth="9.00390625" defaultRowHeight="12.75"/>
  <cols>
    <col min="1" max="1" width="1.25" style="101" customWidth="1"/>
    <col min="2" max="2" width="4.375" style="101" customWidth="1"/>
    <col min="3" max="3" width="25.625" style="101" customWidth="1"/>
    <col min="4" max="15" width="3.25390625" style="102" customWidth="1"/>
    <col min="16" max="16" width="6.125" style="102" bestFit="1" customWidth="1"/>
    <col min="17" max="17" width="9.00390625" style="102" bestFit="1" customWidth="1"/>
    <col min="18" max="18" width="7.125" style="102" bestFit="1" customWidth="1"/>
    <col min="19" max="19" width="4.625" style="102" bestFit="1" customWidth="1"/>
    <col min="20" max="20" width="6.125" style="102" bestFit="1" customWidth="1"/>
    <col min="21" max="21" width="7.125" style="102" bestFit="1" customWidth="1"/>
    <col min="22" max="22" width="1.12109375" style="101" customWidth="1"/>
    <col min="23" max="23" width="5.25390625" style="101" hidden="1" customWidth="1"/>
    <col min="24" max="16384" width="8.875" style="101" customWidth="1"/>
  </cols>
  <sheetData>
    <row r="1" spans="2:23" s="2" customFormat="1" ht="27.75" customHeight="1">
      <c r="B1" s="135" t="s">
        <v>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0"/>
      <c r="U1" s="70"/>
      <c r="W1" s="26"/>
    </row>
    <row r="2" spans="2:23" s="5" customFormat="1" ht="6" customHeight="1">
      <c r="B2" s="6"/>
      <c r="C2" s="3"/>
      <c r="D2" s="4"/>
      <c r="E2" s="6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W2" s="27"/>
    </row>
    <row r="3" spans="2:23" s="5" customFormat="1" ht="19.5">
      <c r="B3" s="137" t="s">
        <v>11</v>
      </c>
      <c r="C3" s="137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136" t="s">
        <v>8</v>
      </c>
      <c r="Q3" s="136"/>
      <c r="R3" s="136"/>
      <c r="S3" s="28">
        <f>List!$G$3</f>
        <v>11</v>
      </c>
      <c r="T3" s="28"/>
      <c r="U3" s="28"/>
      <c r="W3" s="28"/>
    </row>
    <row r="4" spans="2:23" s="5" customFormat="1" ht="6" customHeight="1" thickBot="1">
      <c r="B4" s="6"/>
      <c r="C4" s="3"/>
      <c r="D4" s="4"/>
      <c r="E4" s="6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27"/>
    </row>
    <row r="5" spans="1:23" s="25" customFormat="1" ht="15" customHeight="1">
      <c r="A5" s="21"/>
      <c r="B5" s="138" t="s">
        <v>9</v>
      </c>
      <c r="C5" s="140" t="s">
        <v>5</v>
      </c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32">
        <v>6</v>
      </c>
      <c r="J5" s="32">
        <v>7</v>
      </c>
      <c r="K5" s="32">
        <v>8</v>
      </c>
      <c r="L5" s="32">
        <v>9</v>
      </c>
      <c r="M5" s="32">
        <v>10</v>
      </c>
      <c r="N5" s="32">
        <v>11</v>
      </c>
      <c r="O5" s="32">
        <v>12</v>
      </c>
      <c r="P5" s="32" t="s">
        <v>6</v>
      </c>
      <c r="Q5" s="32" t="s">
        <v>0</v>
      </c>
      <c r="R5" s="166" t="s">
        <v>1</v>
      </c>
      <c r="S5" s="168" t="s">
        <v>9</v>
      </c>
      <c r="T5" s="32" t="s">
        <v>6</v>
      </c>
      <c r="U5" s="32" t="s">
        <v>1</v>
      </c>
      <c r="W5" s="31"/>
    </row>
    <row r="6" spans="1:23" s="86" customFormat="1" ht="14.25" customHeight="1" thickBot="1">
      <c r="A6" s="85"/>
      <c r="B6" s="139"/>
      <c r="C6" s="14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67"/>
      <c r="S6" s="169"/>
      <c r="T6" s="33"/>
      <c r="U6" s="33"/>
      <c r="W6" s="8"/>
    </row>
    <row r="7" spans="1:23" s="90" customFormat="1" ht="18">
      <c r="A7" s="87"/>
      <c r="B7" s="46">
        <v>1</v>
      </c>
      <c r="C7" s="88">
        <f>List!C6</f>
        <v>1</v>
      </c>
      <c r="D7" s="48"/>
      <c r="E7" s="48"/>
      <c r="F7" s="48"/>
      <c r="G7" s="49"/>
      <c r="H7" s="49"/>
      <c r="I7" s="49"/>
      <c r="J7" s="48"/>
      <c r="K7" s="48"/>
      <c r="L7" s="48"/>
      <c r="M7" s="49"/>
      <c r="N7" s="49"/>
      <c r="O7" s="49"/>
      <c r="P7" s="89">
        <f aca="true" t="shared" si="0" ref="P7:P36">SUM(D7:O7)</f>
        <v>0</v>
      </c>
      <c r="Q7" s="47">
        <f aca="true" t="shared" si="1" ref="Q7:Q36">SUMPRODUCT(D7:O7,D$37:O$37)</f>
        <v>0</v>
      </c>
      <c r="R7" s="89">
        <f>RANK(P7,P$7:P$36)</f>
        <v>1</v>
      </c>
      <c r="S7" s="50">
        <v>1</v>
      </c>
      <c r="T7" s="89">
        <f>P7+Tur1!P7</f>
        <v>12</v>
      </c>
      <c r="U7" s="89">
        <f>Sum!O7</f>
        <v>1</v>
      </c>
      <c r="W7" s="8">
        <f aca="true" t="shared" si="2" ref="W7:W36">P7*1000+Q7</f>
        <v>0</v>
      </c>
    </row>
    <row r="8" spans="1:23" s="90" customFormat="1" ht="18">
      <c r="A8" s="87"/>
      <c r="B8" s="13">
        <v>2</v>
      </c>
      <c r="C8" s="91">
        <f>List!C7</f>
        <v>2</v>
      </c>
      <c r="D8" s="24"/>
      <c r="E8" s="24"/>
      <c r="F8" s="24"/>
      <c r="G8" s="34"/>
      <c r="H8" s="34"/>
      <c r="I8" s="34"/>
      <c r="J8" s="24"/>
      <c r="K8" s="24"/>
      <c r="L8" s="24"/>
      <c r="M8" s="34"/>
      <c r="N8" s="34"/>
      <c r="O8" s="34"/>
      <c r="P8" s="92">
        <f t="shared" si="0"/>
        <v>0</v>
      </c>
      <c r="Q8" s="11">
        <f t="shared" si="1"/>
        <v>0</v>
      </c>
      <c r="R8" s="92">
        <f aca="true" t="shared" si="3" ref="R8:R36">RANK(P8,P$7:P$36)</f>
        <v>1</v>
      </c>
      <c r="S8" s="14">
        <v>2</v>
      </c>
      <c r="T8" s="92">
        <f>P8+Tur1!P8</f>
        <v>11</v>
      </c>
      <c r="U8" s="92">
        <f>Sum!O8</f>
        <v>2</v>
      </c>
      <c r="W8" s="29">
        <f t="shared" si="2"/>
        <v>0</v>
      </c>
    </row>
    <row r="9" spans="1:23" s="90" customFormat="1" ht="18.75" thickBot="1">
      <c r="A9" s="87"/>
      <c r="B9" s="15">
        <v>3</v>
      </c>
      <c r="C9" s="93">
        <f>List!C8</f>
        <v>3</v>
      </c>
      <c r="D9" s="39"/>
      <c r="E9" s="39"/>
      <c r="F9" s="39"/>
      <c r="G9" s="40"/>
      <c r="H9" s="40"/>
      <c r="I9" s="40"/>
      <c r="J9" s="39"/>
      <c r="K9" s="39"/>
      <c r="L9" s="39"/>
      <c r="M9" s="40"/>
      <c r="N9" s="40"/>
      <c r="O9" s="40"/>
      <c r="P9" s="94">
        <f t="shared" si="0"/>
        <v>0</v>
      </c>
      <c r="Q9" s="16">
        <f t="shared" si="1"/>
        <v>0</v>
      </c>
      <c r="R9" s="94">
        <f t="shared" si="3"/>
        <v>1</v>
      </c>
      <c r="S9" s="17">
        <v>3</v>
      </c>
      <c r="T9" s="94">
        <f>P9+Tur1!P9</f>
        <v>10</v>
      </c>
      <c r="U9" s="94">
        <f>Sum!O9</f>
        <v>3</v>
      </c>
      <c r="W9" s="29">
        <f t="shared" si="2"/>
        <v>0</v>
      </c>
    </row>
    <row r="10" spans="1:23" s="90" customFormat="1" ht="18">
      <c r="A10" s="87"/>
      <c r="B10" s="46">
        <v>4</v>
      </c>
      <c r="C10" s="88">
        <f>List!C9</f>
        <v>4</v>
      </c>
      <c r="D10" s="48"/>
      <c r="E10" s="48"/>
      <c r="F10" s="48"/>
      <c r="G10" s="49"/>
      <c r="H10" s="49"/>
      <c r="I10" s="49"/>
      <c r="J10" s="48"/>
      <c r="K10" s="48"/>
      <c r="L10" s="48"/>
      <c r="M10" s="49"/>
      <c r="N10" s="49"/>
      <c r="O10" s="49"/>
      <c r="P10" s="89">
        <f t="shared" si="0"/>
        <v>0</v>
      </c>
      <c r="Q10" s="47">
        <f t="shared" si="1"/>
        <v>0</v>
      </c>
      <c r="R10" s="89">
        <f t="shared" si="3"/>
        <v>1</v>
      </c>
      <c r="S10" s="50">
        <v>4</v>
      </c>
      <c r="T10" s="89">
        <f>P10+Tur1!P10</f>
        <v>9</v>
      </c>
      <c r="U10" s="89">
        <f>Sum!O10</f>
        <v>4</v>
      </c>
      <c r="W10" s="29">
        <f t="shared" si="2"/>
        <v>0</v>
      </c>
    </row>
    <row r="11" spans="1:23" s="90" customFormat="1" ht="18">
      <c r="A11" s="87"/>
      <c r="B11" s="13">
        <v>5</v>
      </c>
      <c r="C11" s="91">
        <f>List!C10</f>
        <v>5</v>
      </c>
      <c r="D11" s="24"/>
      <c r="E11" s="24"/>
      <c r="F11" s="24"/>
      <c r="G11" s="34"/>
      <c r="H11" s="34"/>
      <c r="I11" s="34"/>
      <c r="J11" s="24"/>
      <c r="K11" s="24"/>
      <c r="L11" s="24"/>
      <c r="M11" s="34"/>
      <c r="N11" s="34"/>
      <c r="O11" s="34"/>
      <c r="P11" s="92">
        <f t="shared" si="0"/>
        <v>0</v>
      </c>
      <c r="Q11" s="11">
        <f t="shared" si="1"/>
        <v>0</v>
      </c>
      <c r="R11" s="92">
        <f t="shared" si="3"/>
        <v>1</v>
      </c>
      <c r="S11" s="14">
        <v>5</v>
      </c>
      <c r="T11" s="92">
        <f>P11+Tur1!P11</f>
        <v>8</v>
      </c>
      <c r="U11" s="92">
        <f>Sum!O11</f>
        <v>5</v>
      </c>
      <c r="W11" s="29">
        <f t="shared" si="2"/>
        <v>0</v>
      </c>
    </row>
    <row r="12" spans="1:23" s="90" customFormat="1" ht="18.75" thickBot="1">
      <c r="A12" s="87"/>
      <c r="B12" s="15">
        <v>6</v>
      </c>
      <c r="C12" s="93">
        <f>List!C11</f>
        <v>6</v>
      </c>
      <c r="D12" s="39"/>
      <c r="E12" s="39"/>
      <c r="F12" s="39"/>
      <c r="G12" s="40"/>
      <c r="H12" s="40"/>
      <c r="I12" s="40"/>
      <c r="J12" s="39"/>
      <c r="K12" s="39"/>
      <c r="L12" s="39"/>
      <c r="M12" s="40"/>
      <c r="N12" s="40"/>
      <c r="O12" s="40"/>
      <c r="P12" s="94">
        <f t="shared" si="0"/>
        <v>0</v>
      </c>
      <c r="Q12" s="16">
        <f t="shared" si="1"/>
        <v>0</v>
      </c>
      <c r="R12" s="94">
        <f t="shared" si="3"/>
        <v>1</v>
      </c>
      <c r="S12" s="17">
        <v>6</v>
      </c>
      <c r="T12" s="94">
        <f>P12+Tur1!P12</f>
        <v>7</v>
      </c>
      <c r="U12" s="94">
        <f>Sum!O12</f>
        <v>6</v>
      </c>
      <c r="W12" s="29">
        <f t="shared" si="2"/>
        <v>0</v>
      </c>
    </row>
    <row r="13" spans="1:23" s="90" customFormat="1" ht="18">
      <c r="A13" s="87"/>
      <c r="B13" s="46">
        <v>7</v>
      </c>
      <c r="C13" s="88">
        <f>List!C12</f>
        <v>7</v>
      </c>
      <c r="D13" s="48"/>
      <c r="E13" s="48"/>
      <c r="F13" s="48"/>
      <c r="G13" s="49"/>
      <c r="H13" s="49"/>
      <c r="I13" s="49"/>
      <c r="J13" s="48"/>
      <c r="K13" s="48"/>
      <c r="L13" s="48"/>
      <c r="M13" s="49"/>
      <c r="N13" s="49"/>
      <c r="O13" s="49"/>
      <c r="P13" s="89">
        <f t="shared" si="0"/>
        <v>0</v>
      </c>
      <c r="Q13" s="47">
        <f t="shared" si="1"/>
        <v>0</v>
      </c>
      <c r="R13" s="89">
        <f t="shared" si="3"/>
        <v>1</v>
      </c>
      <c r="S13" s="50">
        <v>7</v>
      </c>
      <c r="T13" s="89">
        <f>P13+Tur1!P13</f>
        <v>6</v>
      </c>
      <c r="U13" s="89">
        <f>Sum!O13</f>
        <v>7</v>
      </c>
      <c r="W13" s="29">
        <f t="shared" si="2"/>
        <v>0</v>
      </c>
    </row>
    <row r="14" spans="1:23" s="90" customFormat="1" ht="18">
      <c r="A14" s="87"/>
      <c r="B14" s="13">
        <v>8</v>
      </c>
      <c r="C14" s="91">
        <f>List!C13</f>
        <v>8</v>
      </c>
      <c r="D14" s="24"/>
      <c r="E14" s="24"/>
      <c r="F14" s="24"/>
      <c r="G14" s="34"/>
      <c r="H14" s="34"/>
      <c r="I14" s="34"/>
      <c r="J14" s="24"/>
      <c r="K14" s="24"/>
      <c r="L14" s="24"/>
      <c r="M14" s="34"/>
      <c r="N14" s="34"/>
      <c r="O14" s="34"/>
      <c r="P14" s="92">
        <f t="shared" si="0"/>
        <v>0</v>
      </c>
      <c r="Q14" s="11">
        <f t="shared" si="1"/>
        <v>0</v>
      </c>
      <c r="R14" s="92">
        <f t="shared" si="3"/>
        <v>1</v>
      </c>
      <c r="S14" s="14">
        <v>8</v>
      </c>
      <c r="T14" s="92">
        <f>P14+Tur1!P14</f>
        <v>5</v>
      </c>
      <c r="U14" s="92">
        <f>Sum!O14</f>
        <v>8</v>
      </c>
      <c r="W14" s="29">
        <f t="shared" si="2"/>
        <v>0</v>
      </c>
    </row>
    <row r="15" spans="1:23" s="90" customFormat="1" ht="18.75" thickBot="1">
      <c r="A15" s="87"/>
      <c r="B15" s="15">
        <v>9</v>
      </c>
      <c r="C15" s="93">
        <f>List!C14</f>
        <v>9</v>
      </c>
      <c r="D15" s="39"/>
      <c r="E15" s="39"/>
      <c r="F15" s="39"/>
      <c r="G15" s="40"/>
      <c r="H15" s="40"/>
      <c r="I15" s="40"/>
      <c r="J15" s="39"/>
      <c r="K15" s="39"/>
      <c r="L15" s="39"/>
      <c r="M15" s="40"/>
      <c r="N15" s="40"/>
      <c r="O15" s="40"/>
      <c r="P15" s="94">
        <f t="shared" si="0"/>
        <v>0</v>
      </c>
      <c r="Q15" s="16">
        <f t="shared" si="1"/>
        <v>0</v>
      </c>
      <c r="R15" s="94">
        <f t="shared" si="3"/>
        <v>1</v>
      </c>
      <c r="S15" s="17">
        <v>9</v>
      </c>
      <c r="T15" s="94">
        <f>P15+Tur1!P15</f>
        <v>4</v>
      </c>
      <c r="U15" s="94">
        <f>Sum!O15</f>
        <v>9</v>
      </c>
      <c r="W15" s="29">
        <f t="shared" si="2"/>
        <v>0</v>
      </c>
    </row>
    <row r="16" spans="1:23" s="90" customFormat="1" ht="18">
      <c r="A16" s="87"/>
      <c r="B16" s="46">
        <v>10</v>
      </c>
      <c r="C16" s="88">
        <f>List!C15</f>
        <v>0</v>
      </c>
      <c r="D16" s="48"/>
      <c r="E16" s="48"/>
      <c r="F16" s="48"/>
      <c r="G16" s="49"/>
      <c r="H16" s="49"/>
      <c r="I16" s="49"/>
      <c r="J16" s="48"/>
      <c r="K16" s="48"/>
      <c r="L16" s="48"/>
      <c r="M16" s="49"/>
      <c r="N16" s="49"/>
      <c r="O16" s="49"/>
      <c r="P16" s="89">
        <f t="shared" si="0"/>
        <v>0</v>
      </c>
      <c r="Q16" s="47">
        <f t="shared" si="1"/>
        <v>0</v>
      </c>
      <c r="R16" s="89">
        <f t="shared" si="3"/>
        <v>1</v>
      </c>
      <c r="S16" s="50">
        <v>10</v>
      </c>
      <c r="T16" s="89">
        <f>P16+Tur1!P16</f>
        <v>3</v>
      </c>
      <c r="U16" s="89">
        <f>Sum!O16</f>
        <v>10</v>
      </c>
      <c r="W16" s="29">
        <f t="shared" si="2"/>
        <v>0</v>
      </c>
    </row>
    <row r="17" spans="1:23" s="90" customFormat="1" ht="18">
      <c r="A17" s="87"/>
      <c r="B17" s="13">
        <v>11</v>
      </c>
      <c r="C17" s="91">
        <f>List!C16</f>
        <v>0</v>
      </c>
      <c r="D17" s="24"/>
      <c r="E17" s="24"/>
      <c r="F17" s="24"/>
      <c r="G17" s="34"/>
      <c r="H17" s="34"/>
      <c r="I17" s="34"/>
      <c r="J17" s="24"/>
      <c r="K17" s="24"/>
      <c r="L17" s="24"/>
      <c r="M17" s="34"/>
      <c r="N17" s="34"/>
      <c r="O17" s="34"/>
      <c r="P17" s="92">
        <f t="shared" si="0"/>
        <v>0</v>
      </c>
      <c r="Q17" s="11">
        <f t="shared" si="1"/>
        <v>0</v>
      </c>
      <c r="R17" s="92">
        <f t="shared" si="3"/>
        <v>1</v>
      </c>
      <c r="S17" s="14">
        <v>11</v>
      </c>
      <c r="T17" s="92">
        <f>P17+Tur1!P17</f>
        <v>2</v>
      </c>
      <c r="U17" s="92">
        <f>Sum!O17</f>
        <v>11</v>
      </c>
      <c r="W17" s="29">
        <f t="shared" si="2"/>
        <v>0</v>
      </c>
    </row>
    <row r="18" spans="1:23" s="90" customFormat="1" ht="18.75" thickBot="1">
      <c r="A18" s="87"/>
      <c r="B18" s="15">
        <v>12</v>
      </c>
      <c r="C18" s="93">
        <f>List!C17</f>
        <v>0</v>
      </c>
      <c r="D18" s="39"/>
      <c r="E18" s="39"/>
      <c r="F18" s="39"/>
      <c r="G18" s="40"/>
      <c r="H18" s="40"/>
      <c r="I18" s="40"/>
      <c r="J18" s="39"/>
      <c r="K18" s="39"/>
      <c r="L18" s="39"/>
      <c r="M18" s="40"/>
      <c r="N18" s="40"/>
      <c r="O18" s="40"/>
      <c r="P18" s="94">
        <f t="shared" si="0"/>
        <v>0</v>
      </c>
      <c r="Q18" s="16">
        <f t="shared" si="1"/>
        <v>0</v>
      </c>
      <c r="R18" s="94">
        <f t="shared" si="3"/>
        <v>1</v>
      </c>
      <c r="S18" s="17">
        <v>12</v>
      </c>
      <c r="T18" s="94">
        <f>P18+Tur1!P18</f>
        <v>1</v>
      </c>
      <c r="U18" s="94">
        <f>Sum!O18</f>
        <v>12</v>
      </c>
      <c r="W18" s="29">
        <f t="shared" si="2"/>
        <v>0</v>
      </c>
    </row>
    <row r="19" spans="1:23" s="90" customFormat="1" ht="18">
      <c r="A19" s="87"/>
      <c r="B19" s="46">
        <v>13</v>
      </c>
      <c r="C19" s="88">
        <f>List!C18</f>
        <v>0</v>
      </c>
      <c r="D19" s="48"/>
      <c r="E19" s="48"/>
      <c r="F19" s="48"/>
      <c r="G19" s="49"/>
      <c r="H19" s="49"/>
      <c r="I19" s="49"/>
      <c r="J19" s="48"/>
      <c r="K19" s="48"/>
      <c r="L19" s="48"/>
      <c r="M19" s="49"/>
      <c r="N19" s="49"/>
      <c r="O19" s="49"/>
      <c r="P19" s="89">
        <f t="shared" si="0"/>
        <v>0</v>
      </c>
      <c r="Q19" s="47">
        <f t="shared" si="1"/>
        <v>0</v>
      </c>
      <c r="R19" s="89">
        <f t="shared" si="3"/>
        <v>1</v>
      </c>
      <c r="S19" s="50">
        <v>13</v>
      </c>
      <c r="T19" s="89">
        <f>P19+Tur1!P19</f>
        <v>0</v>
      </c>
      <c r="U19" s="89">
        <f>Sum!O19</f>
        <v>13</v>
      </c>
      <c r="W19" s="29">
        <f t="shared" si="2"/>
        <v>0</v>
      </c>
    </row>
    <row r="20" spans="1:23" s="90" customFormat="1" ht="18">
      <c r="A20" s="87"/>
      <c r="B20" s="13">
        <v>14</v>
      </c>
      <c r="C20" s="91">
        <f>List!C19</f>
        <v>0</v>
      </c>
      <c r="D20" s="24"/>
      <c r="E20" s="24"/>
      <c r="F20" s="24"/>
      <c r="G20" s="34"/>
      <c r="H20" s="34"/>
      <c r="I20" s="34"/>
      <c r="J20" s="24"/>
      <c r="K20" s="24"/>
      <c r="L20" s="24"/>
      <c r="M20" s="34"/>
      <c r="N20" s="34"/>
      <c r="O20" s="34"/>
      <c r="P20" s="92">
        <f t="shared" si="0"/>
        <v>0</v>
      </c>
      <c r="Q20" s="11">
        <f t="shared" si="1"/>
        <v>0</v>
      </c>
      <c r="R20" s="92">
        <f t="shared" si="3"/>
        <v>1</v>
      </c>
      <c r="S20" s="14">
        <v>14</v>
      </c>
      <c r="T20" s="92">
        <f>P20+Tur1!P20</f>
        <v>0</v>
      </c>
      <c r="U20" s="92">
        <f>Sum!O20</f>
        <v>13</v>
      </c>
      <c r="W20" s="29">
        <f t="shared" si="2"/>
        <v>0</v>
      </c>
    </row>
    <row r="21" spans="1:23" s="90" customFormat="1" ht="18.75" thickBot="1">
      <c r="A21" s="87"/>
      <c r="B21" s="15">
        <v>15</v>
      </c>
      <c r="C21" s="93">
        <f>List!C20</f>
        <v>0</v>
      </c>
      <c r="D21" s="39"/>
      <c r="E21" s="39"/>
      <c r="F21" s="39"/>
      <c r="G21" s="40"/>
      <c r="H21" s="40"/>
      <c r="I21" s="40"/>
      <c r="J21" s="39"/>
      <c r="K21" s="39"/>
      <c r="L21" s="39"/>
      <c r="M21" s="40"/>
      <c r="N21" s="40"/>
      <c r="O21" s="40"/>
      <c r="P21" s="94">
        <f t="shared" si="0"/>
        <v>0</v>
      </c>
      <c r="Q21" s="16">
        <f t="shared" si="1"/>
        <v>0</v>
      </c>
      <c r="R21" s="94">
        <f t="shared" si="3"/>
        <v>1</v>
      </c>
      <c r="S21" s="17">
        <v>15</v>
      </c>
      <c r="T21" s="94">
        <f>P21+Tur1!P21</f>
        <v>0</v>
      </c>
      <c r="U21" s="94">
        <f>Sum!O21</f>
        <v>13</v>
      </c>
      <c r="W21" s="29">
        <f t="shared" si="2"/>
        <v>0</v>
      </c>
    </row>
    <row r="22" spans="1:23" s="90" customFormat="1" ht="18">
      <c r="A22" s="87"/>
      <c r="B22" s="18">
        <v>16</v>
      </c>
      <c r="C22" s="95">
        <f>List!C21</f>
        <v>0</v>
      </c>
      <c r="D22" s="44"/>
      <c r="E22" s="44"/>
      <c r="F22" s="44"/>
      <c r="G22" s="45"/>
      <c r="H22" s="45"/>
      <c r="I22" s="45"/>
      <c r="J22" s="44"/>
      <c r="K22" s="44"/>
      <c r="L22" s="44"/>
      <c r="M22" s="45"/>
      <c r="N22" s="45"/>
      <c r="O22" s="45"/>
      <c r="P22" s="96">
        <f t="shared" si="0"/>
        <v>0</v>
      </c>
      <c r="Q22" s="19">
        <f t="shared" si="1"/>
        <v>0</v>
      </c>
      <c r="R22" s="96">
        <f t="shared" si="3"/>
        <v>1</v>
      </c>
      <c r="S22" s="20">
        <v>16</v>
      </c>
      <c r="T22" s="96">
        <f>P22+Tur1!P22</f>
        <v>0</v>
      </c>
      <c r="U22" s="96">
        <f>Sum!O22</f>
        <v>13</v>
      </c>
      <c r="W22" s="29">
        <f t="shared" si="2"/>
        <v>0</v>
      </c>
    </row>
    <row r="23" spans="1:23" s="90" customFormat="1" ht="18">
      <c r="A23" s="87"/>
      <c r="B23" s="13">
        <v>17</v>
      </c>
      <c r="C23" s="91">
        <f>List!C22</f>
        <v>0</v>
      </c>
      <c r="D23" s="24"/>
      <c r="E23" s="24"/>
      <c r="F23" s="24"/>
      <c r="G23" s="34"/>
      <c r="H23" s="34"/>
      <c r="I23" s="34"/>
      <c r="J23" s="24"/>
      <c r="K23" s="24"/>
      <c r="L23" s="24"/>
      <c r="M23" s="34"/>
      <c r="N23" s="34"/>
      <c r="O23" s="34"/>
      <c r="P23" s="92">
        <f t="shared" si="0"/>
        <v>0</v>
      </c>
      <c r="Q23" s="11">
        <f t="shared" si="1"/>
        <v>0</v>
      </c>
      <c r="R23" s="92">
        <f t="shared" si="3"/>
        <v>1</v>
      </c>
      <c r="S23" s="14">
        <v>17</v>
      </c>
      <c r="T23" s="92">
        <f>P23+Tur1!P23</f>
        <v>0</v>
      </c>
      <c r="U23" s="92">
        <f>Sum!O23</f>
        <v>13</v>
      </c>
      <c r="W23" s="29">
        <f t="shared" si="2"/>
        <v>0</v>
      </c>
    </row>
    <row r="24" spans="1:23" s="90" customFormat="1" ht="18.75" thickBot="1">
      <c r="A24" s="87"/>
      <c r="B24" s="51">
        <v>18</v>
      </c>
      <c r="C24" s="97">
        <f>List!C23</f>
        <v>0</v>
      </c>
      <c r="D24" s="37"/>
      <c r="E24" s="37"/>
      <c r="F24" s="37"/>
      <c r="G24" s="38"/>
      <c r="H24" s="38"/>
      <c r="I24" s="38"/>
      <c r="J24" s="37"/>
      <c r="K24" s="37"/>
      <c r="L24" s="37"/>
      <c r="M24" s="38"/>
      <c r="N24" s="38"/>
      <c r="O24" s="38"/>
      <c r="P24" s="98">
        <f t="shared" si="0"/>
        <v>0</v>
      </c>
      <c r="Q24" s="36">
        <f t="shared" si="1"/>
        <v>0</v>
      </c>
      <c r="R24" s="98">
        <f t="shared" si="3"/>
        <v>1</v>
      </c>
      <c r="S24" s="52">
        <v>18</v>
      </c>
      <c r="T24" s="98">
        <f>P24+Tur1!P24</f>
        <v>0</v>
      </c>
      <c r="U24" s="98">
        <f>Sum!O24</f>
        <v>13</v>
      </c>
      <c r="W24" s="29">
        <f t="shared" si="2"/>
        <v>0</v>
      </c>
    </row>
    <row r="25" spans="1:23" s="90" customFormat="1" ht="18">
      <c r="A25" s="87"/>
      <c r="B25" s="46">
        <v>19</v>
      </c>
      <c r="C25" s="88">
        <f>List!C24</f>
        <v>0</v>
      </c>
      <c r="D25" s="48"/>
      <c r="E25" s="48"/>
      <c r="F25" s="48"/>
      <c r="G25" s="49"/>
      <c r="H25" s="49"/>
      <c r="I25" s="49"/>
      <c r="J25" s="48"/>
      <c r="K25" s="48"/>
      <c r="L25" s="48"/>
      <c r="M25" s="49"/>
      <c r="N25" s="49"/>
      <c r="O25" s="49"/>
      <c r="P25" s="89">
        <f t="shared" si="0"/>
        <v>0</v>
      </c>
      <c r="Q25" s="47">
        <f t="shared" si="1"/>
        <v>0</v>
      </c>
      <c r="R25" s="89">
        <f t="shared" si="3"/>
        <v>1</v>
      </c>
      <c r="S25" s="50">
        <v>19</v>
      </c>
      <c r="T25" s="89">
        <f>P25+Tur1!P25</f>
        <v>0</v>
      </c>
      <c r="U25" s="89">
        <f>Sum!O25</f>
        <v>13</v>
      </c>
      <c r="W25" s="29">
        <f t="shared" si="2"/>
        <v>0</v>
      </c>
    </row>
    <row r="26" spans="1:23" s="90" customFormat="1" ht="18">
      <c r="A26" s="87"/>
      <c r="B26" s="13">
        <v>20</v>
      </c>
      <c r="C26" s="91">
        <f>List!C25</f>
        <v>0</v>
      </c>
      <c r="D26" s="24"/>
      <c r="E26" s="24"/>
      <c r="F26" s="24"/>
      <c r="G26" s="34"/>
      <c r="H26" s="34"/>
      <c r="I26" s="34"/>
      <c r="J26" s="24"/>
      <c r="K26" s="24"/>
      <c r="L26" s="24"/>
      <c r="M26" s="34"/>
      <c r="N26" s="34"/>
      <c r="O26" s="34"/>
      <c r="P26" s="92">
        <f t="shared" si="0"/>
        <v>0</v>
      </c>
      <c r="Q26" s="11">
        <f t="shared" si="1"/>
        <v>0</v>
      </c>
      <c r="R26" s="92">
        <f t="shared" si="3"/>
        <v>1</v>
      </c>
      <c r="S26" s="14">
        <v>20</v>
      </c>
      <c r="T26" s="92">
        <f>P26+Tur1!P26</f>
        <v>0</v>
      </c>
      <c r="U26" s="92">
        <f>Sum!O26</f>
        <v>13</v>
      </c>
      <c r="W26" s="29">
        <f t="shared" si="2"/>
        <v>0</v>
      </c>
    </row>
    <row r="27" spans="1:23" s="90" customFormat="1" ht="18.75" thickBot="1">
      <c r="A27" s="87"/>
      <c r="B27" s="15">
        <v>21</v>
      </c>
      <c r="C27" s="93">
        <f>List!C26</f>
        <v>0</v>
      </c>
      <c r="D27" s="39"/>
      <c r="E27" s="39"/>
      <c r="F27" s="39"/>
      <c r="G27" s="40"/>
      <c r="H27" s="40"/>
      <c r="I27" s="40"/>
      <c r="J27" s="39"/>
      <c r="K27" s="39"/>
      <c r="L27" s="39"/>
      <c r="M27" s="40"/>
      <c r="N27" s="40"/>
      <c r="O27" s="40"/>
      <c r="P27" s="94">
        <f t="shared" si="0"/>
        <v>0</v>
      </c>
      <c r="Q27" s="16">
        <f t="shared" si="1"/>
        <v>0</v>
      </c>
      <c r="R27" s="94">
        <f t="shared" si="3"/>
        <v>1</v>
      </c>
      <c r="S27" s="17">
        <v>21</v>
      </c>
      <c r="T27" s="94">
        <f>P27+Tur1!P27</f>
        <v>0</v>
      </c>
      <c r="U27" s="94">
        <f>Sum!O27</f>
        <v>13</v>
      </c>
      <c r="W27" s="29">
        <f t="shared" si="2"/>
        <v>0</v>
      </c>
    </row>
    <row r="28" spans="1:23" s="90" customFormat="1" ht="18">
      <c r="A28" s="87"/>
      <c r="B28" s="46">
        <v>22</v>
      </c>
      <c r="C28" s="88">
        <f>List!C27</f>
        <v>0</v>
      </c>
      <c r="D28" s="48"/>
      <c r="E28" s="48"/>
      <c r="F28" s="48"/>
      <c r="G28" s="49"/>
      <c r="H28" s="49"/>
      <c r="I28" s="49"/>
      <c r="J28" s="48"/>
      <c r="K28" s="48"/>
      <c r="L28" s="48"/>
      <c r="M28" s="49"/>
      <c r="N28" s="49"/>
      <c r="O28" s="49"/>
      <c r="P28" s="89">
        <f t="shared" si="0"/>
        <v>0</v>
      </c>
      <c r="Q28" s="47">
        <f t="shared" si="1"/>
        <v>0</v>
      </c>
      <c r="R28" s="89">
        <f t="shared" si="3"/>
        <v>1</v>
      </c>
      <c r="S28" s="50">
        <v>22</v>
      </c>
      <c r="T28" s="89">
        <f>P28+Tur1!P28</f>
        <v>0</v>
      </c>
      <c r="U28" s="89">
        <f>Sum!O28</f>
        <v>13</v>
      </c>
      <c r="W28" s="29">
        <f t="shared" si="2"/>
        <v>0</v>
      </c>
    </row>
    <row r="29" spans="1:23" s="90" customFormat="1" ht="18">
      <c r="A29" s="87"/>
      <c r="B29" s="13">
        <v>23</v>
      </c>
      <c r="C29" s="91">
        <f>List!C28</f>
        <v>0</v>
      </c>
      <c r="D29" s="24"/>
      <c r="E29" s="24"/>
      <c r="F29" s="24"/>
      <c r="G29" s="34"/>
      <c r="H29" s="34"/>
      <c r="I29" s="34"/>
      <c r="J29" s="24"/>
      <c r="K29" s="24"/>
      <c r="L29" s="24"/>
      <c r="M29" s="34"/>
      <c r="N29" s="34"/>
      <c r="O29" s="34"/>
      <c r="P29" s="92">
        <f t="shared" si="0"/>
        <v>0</v>
      </c>
      <c r="Q29" s="11">
        <f t="shared" si="1"/>
        <v>0</v>
      </c>
      <c r="R29" s="92">
        <f t="shared" si="3"/>
        <v>1</v>
      </c>
      <c r="S29" s="14">
        <v>23</v>
      </c>
      <c r="T29" s="92">
        <f>P29+Tur1!P29</f>
        <v>0</v>
      </c>
      <c r="U29" s="92">
        <f>Sum!O29</f>
        <v>13</v>
      </c>
      <c r="W29" s="29">
        <f t="shared" si="2"/>
        <v>0</v>
      </c>
    </row>
    <row r="30" spans="1:23" s="90" customFormat="1" ht="18.75" thickBot="1">
      <c r="A30" s="87"/>
      <c r="B30" s="15">
        <v>24</v>
      </c>
      <c r="C30" s="93">
        <f>List!C29</f>
        <v>0</v>
      </c>
      <c r="D30" s="39"/>
      <c r="E30" s="39"/>
      <c r="F30" s="39"/>
      <c r="G30" s="40"/>
      <c r="H30" s="40"/>
      <c r="I30" s="40"/>
      <c r="J30" s="39"/>
      <c r="K30" s="39"/>
      <c r="L30" s="39"/>
      <c r="M30" s="40"/>
      <c r="N30" s="40"/>
      <c r="O30" s="40"/>
      <c r="P30" s="94">
        <f t="shared" si="0"/>
        <v>0</v>
      </c>
      <c r="Q30" s="16">
        <f t="shared" si="1"/>
        <v>0</v>
      </c>
      <c r="R30" s="94">
        <f t="shared" si="3"/>
        <v>1</v>
      </c>
      <c r="S30" s="17">
        <v>24</v>
      </c>
      <c r="T30" s="94">
        <f>P30+Tur1!P30</f>
        <v>0</v>
      </c>
      <c r="U30" s="94">
        <f>Sum!O30</f>
        <v>13</v>
      </c>
      <c r="W30" s="29">
        <f t="shared" si="2"/>
        <v>0</v>
      </c>
    </row>
    <row r="31" spans="1:23" s="90" customFormat="1" ht="18">
      <c r="A31" s="87"/>
      <c r="B31" s="46">
        <v>25</v>
      </c>
      <c r="C31" s="88">
        <f>List!C30</f>
        <v>0</v>
      </c>
      <c r="D31" s="48"/>
      <c r="E31" s="48"/>
      <c r="F31" s="48"/>
      <c r="G31" s="49"/>
      <c r="H31" s="49"/>
      <c r="I31" s="49"/>
      <c r="J31" s="48"/>
      <c r="K31" s="48"/>
      <c r="L31" s="48"/>
      <c r="M31" s="49"/>
      <c r="N31" s="49"/>
      <c r="O31" s="49"/>
      <c r="P31" s="89">
        <f t="shared" si="0"/>
        <v>0</v>
      </c>
      <c r="Q31" s="47">
        <f t="shared" si="1"/>
        <v>0</v>
      </c>
      <c r="R31" s="89">
        <f t="shared" si="3"/>
        <v>1</v>
      </c>
      <c r="S31" s="50">
        <v>25</v>
      </c>
      <c r="T31" s="89">
        <f>P31+Tur1!P31</f>
        <v>0</v>
      </c>
      <c r="U31" s="89">
        <f>Sum!O31</f>
        <v>13</v>
      </c>
      <c r="W31" s="29">
        <f t="shared" si="2"/>
        <v>0</v>
      </c>
    </row>
    <row r="32" spans="1:23" s="90" customFormat="1" ht="18">
      <c r="A32" s="87"/>
      <c r="B32" s="13">
        <v>26</v>
      </c>
      <c r="C32" s="91">
        <f>List!C31</f>
        <v>0</v>
      </c>
      <c r="D32" s="24"/>
      <c r="E32" s="24"/>
      <c r="F32" s="24"/>
      <c r="G32" s="34"/>
      <c r="H32" s="34"/>
      <c r="I32" s="34"/>
      <c r="J32" s="24"/>
      <c r="K32" s="24"/>
      <c r="L32" s="24"/>
      <c r="M32" s="34"/>
      <c r="N32" s="34"/>
      <c r="O32" s="34"/>
      <c r="P32" s="92">
        <f t="shared" si="0"/>
        <v>0</v>
      </c>
      <c r="Q32" s="11">
        <f t="shared" si="1"/>
        <v>0</v>
      </c>
      <c r="R32" s="92">
        <f t="shared" si="3"/>
        <v>1</v>
      </c>
      <c r="S32" s="14">
        <v>26</v>
      </c>
      <c r="T32" s="92">
        <f>P32+Tur1!P32</f>
        <v>0</v>
      </c>
      <c r="U32" s="92">
        <f>Sum!O32</f>
        <v>13</v>
      </c>
      <c r="W32" s="29">
        <f t="shared" si="2"/>
        <v>0</v>
      </c>
    </row>
    <row r="33" spans="1:23" s="90" customFormat="1" ht="18.75" thickBot="1">
      <c r="A33" s="87"/>
      <c r="B33" s="15">
        <v>27</v>
      </c>
      <c r="C33" s="93">
        <f>List!C32</f>
        <v>0</v>
      </c>
      <c r="D33" s="39"/>
      <c r="E33" s="39"/>
      <c r="F33" s="39"/>
      <c r="G33" s="40"/>
      <c r="H33" s="40"/>
      <c r="I33" s="40"/>
      <c r="J33" s="39"/>
      <c r="K33" s="39"/>
      <c r="L33" s="39"/>
      <c r="M33" s="40"/>
      <c r="N33" s="40"/>
      <c r="O33" s="40"/>
      <c r="P33" s="94">
        <f t="shared" si="0"/>
        <v>0</v>
      </c>
      <c r="Q33" s="16">
        <f t="shared" si="1"/>
        <v>0</v>
      </c>
      <c r="R33" s="94">
        <f t="shared" si="3"/>
        <v>1</v>
      </c>
      <c r="S33" s="17">
        <v>27</v>
      </c>
      <c r="T33" s="94">
        <f>P33+Tur1!P33</f>
        <v>0</v>
      </c>
      <c r="U33" s="94">
        <f>Sum!O33</f>
        <v>13</v>
      </c>
      <c r="W33" s="29">
        <f t="shared" si="2"/>
        <v>0</v>
      </c>
    </row>
    <row r="34" spans="1:23" s="90" customFormat="1" ht="18">
      <c r="A34" s="87"/>
      <c r="B34" s="46">
        <v>28</v>
      </c>
      <c r="C34" s="88">
        <f>List!C33</f>
        <v>0</v>
      </c>
      <c r="D34" s="48"/>
      <c r="E34" s="48"/>
      <c r="F34" s="48"/>
      <c r="G34" s="49"/>
      <c r="H34" s="49"/>
      <c r="I34" s="49"/>
      <c r="J34" s="48"/>
      <c r="K34" s="48"/>
      <c r="L34" s="48"/>
      <c r="M34" s="49"/>
      <c r="N34" s="49"/>
      <c r="O34" s="49"/>
      <c r="P34" s="89">
        <f t="shared" si="0"/>
        <v>0</v>
      </c>
      <c r="Q34" s="47">
        <f t="shared" si="1"/>
        <v>0</v>
      </c>
      <c r="R34" s="89">
        <f t="shared" si="3"/>
        <v>1</v>
      </c>
      <c r="S34" s="50">
        <v>28</v>
      </c>
      <c r="T34" s="89">
        <f>P34+Tur1!P34</f>
        <v>0</v>
      </c>
      <c r="U34" s="89">
        <f>Sum!O34</f>
        <v>13</v>
      </c>
      <c r="W34" s="29">
        <f t="shared" si="2"/>
        <v>0</v>
      </c>
    </row>
    <row r="35" spans="1:23" s="90" customFormat="1" ht="18">
      <c r="A35" s="87"/>
      <c r="B35" s="13">
        <v>29</v>
      </c>
      <c r="C35" s="91">
        <f>List!C34</f>
        <v>0</v>
      </c>
      <c r="D35" s="24"/>
      <c r="E35" s="24"/>
      <c r="F35" s="24"/>
      <c r="G35" s="34"/>
      <c r="H35" s="34"/>
      <c r="I35" s="34"/>
      <c r="J35" s="24"/>
      <c r="K35" s="24"/>
      <c r="L35" s="24"/>
      <c r="M35" s="34"/>
      <c r="N35" s="34"/>
      <c r="O35" s="34"/>
      <c r="P35" s="92">
        <f t="shared" si="0"/>
        <v>0</v>
      </c>
      <c r="Q35" s="11">
        <f t="shared" si="1"/>
        <v>0</v>
      </c>
      <c r="R35" s="92">
        <f t="shared" si="3"/>
        <v>1</v>
      </c>
      <c r="S35" s="14">
        <v>29</v>
      </c>
      <c r="T35" s="92">
        <f>P35+Tur1!P35</f>
        <v>0</v>
      </c>
      <c r="U35" s="92">
        <f>Sum!O35</f>
        <v>13</v>
      </c>
      <c r="W35" s="29">
        <f t="shared" si="2"/>
        <v>0</v>
      </c>
    </row>
    <row r="36" spans="1:23" s="90" customFormat="1" ht="18.75" thickBot="1">
      <c r="A36" s="87"/>
      <c r="B36" s="15">
        <v>30</v>
      </c>
      <c r="C36" s="93">
        <f>List!C35</f>
        <v>0</v>
      </c>
      <c r="D36" s="39"/>
      <c r="E36" s="39"/>
      <c r="F36" s="39"/>
      <c r="G36" s="40"/>
      <c r="H36" s="40"/>
      <c r="I36" s="40"/>
      <c r="J36" s="39"/>
      <c r="K36" s="39"/>
      <c r="L36" s="39"/>
      <c r="M36" s="40"/>
      <c r="N36" s="40"/>
      <c r="O36" s="40"/>
      <c r="P36" s="94">
        <f t="shared" si="0"/>
        <v>0</v>
      </c>
      <c r="Q36" s="16">
        <f t="shared" si="1"/>
        <v>0</v>
      </c>
      <c r="R36" s="94">
        <f t="shared" si="3"/>
        <v>1</v>
      </c>
      <c r="S36" s="17">
        <v>30</v>
      </c>
      <c r="T36" s="94">
        <f>P36+Tur1!P36</f>
        <v>0</v>
      </c>
      <c r="U36" s="94">
        <f>Sum!O36</f>
        <v>13</v>
      </c>
      <c r="W36" s="29">
        <f t="shared" si="2"/>
        <v>0</v>
      </c>
    </row>
    <row r="37" spans="1:23" s="100" customFormat="1" ht="15.75" thickBot="1">
      <c r="A37" s="99"/>
      <c r="B37" s="31"/>
      <c r="C37" s="31"/>
      <c r="D37" s="41">
        <f aca="true" t="shared" si="4" ref="D37:O37">$S$3-SUM(D7:D36)</f>
        <v>11</v>
      </c>
      <c r="E37" s="42">
        <f t="shared" si="4"/>
        <v>11</v>
      </c>
      <c r="F37" s="42">
        <f t="shared" si="4"/>
        <v>11</v>
      </c>
      <c r="G37" s="42">
        <f t="shared" si="4"/>
        <v>11</v>
      </c>
      <c r="H37" s="42">
        <f t="shared" si="4"/>
        <v>11</v>
      </c>
      <c r="I37" s="42">
        <f t="shared" si="4"/>
        <v>11</v>
      </c>
      <c r="J37" s="42">
        <f t="shared" si="4"/>
        <v>11</v>
      </c>
      <c r="K37" s="42">
        <f t="shared" si="4"/>
        <v>11</v>
      </c>
      <c r="L37" s="42">
        <f t="shared" si="4"/>
        <v>11</v>
      </c>
      <c r="M37" s="42">
        <f t="shared" si="4"/>
        <v>11</v>
      </c>
      <c r="N37" s="42">
        <f t="shared" si="4"/>
        <v>11</v>
      </c>
      <c r="O37" s="42">
        <f t="shared" si="4"/>
        <v>11</v>
      </c>
      <c r="P37" s="31"/>
      <c r="Q37" s="31"/>
      <c r="R37" s="31"/>
      <c r="S37" s="31"/>
      <c r="T37" s="31"/>
      <c r="U37" s="31"/>
      <c r="W37" s="35"/>
    </row>
  </sheetData>
  <mergeCells count="6">
    <mergeCell ref="B5:B6"/>
    <mergeCell ref="C5:C6"/>
    <mergeCell ref="S5:S6"/>
    <mergeCell ref="B1:S1"/>
    <mergeCell ref="P3:R3"/>
    <mergeCell ref="B3:C3"/>
  </mergeCells>
  <dataValidations count="1">
    <dataValidation type="whole" allowBlank="1" showInputMessage="1" showErrorMessage="1" errorTitle="Wrong number" error="Введите 0 или 1" sqref="D7:O36">
      <formula1>0</formula1>
      <formula2>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V37"/>
  <sheetViews>
    <sheetView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16" sqref="Q16"/>
    </sheetView>
  </sheetViews>
  <sheetFormatPr defaultColWidth="9.00390625" defaultRowHeight="12.75"/>
  <cols>
    <col min="1" max="1" width="1.25" style="101" customWidth="1"/>
    <col min="2" max="2" width="4.375" style="101" customWidth="1"/>
    <col min="3" max="3" width="25.625" style="101" customWidth="1"/>
    <col min="4" max="15" width="3.25390625" style="102" customWidth="1"/>
    <col min="16" max="16" width="6.125" style="102" bestFit="1" customWidth="1"/>
    <col min="17" max="17" width="9.00390625" style="102" bestFit="1" customWidth="1"/>
    <col min="18" max="18" width="7.125" style="102" bestFit="1" customWidth="1"/>
    <col min="19" max="19" width="4.625" style="102" bestFit="1" customWidth="1"/>
    <col min="20" max="20" width="6.125" style="102" bestFit="1" customWidth="1"/>
    <col min="21" max="21" width="9.00390625" style="102" hidden="1" customWidth="1"/>
    <col min="22" max="22" width="7.125" style="102" bestFit="1" customWidth="1"/>
    <col min="23" max="16384" width="8.875" style="101" customWidth="1"/>
  </cols>
  <sheetData>
    <row r="1" spans="2:22" s="2" customFormat="1" ht="27.75" customHeight="1">
      <c r="B1" s="135" t="s">
        <v>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0"/>
      <c r="U1" s="70"/>
      <c r="V1" s="70"/>
    </row>
    <row r="2" spans="2:22" s="5" customFormat="1" ht="6" customHeight="1">
      <c r="B2" s="6"/>
      <c r="C2" s="3"/>
      <c r="D2" s="4"/>
      <c r="E2" s="6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5" customFormat="1" ht="19.5">
      <c r="B3" s="137" t="s">
        <v>13</v>
      </c>
      <c r="C3" s="137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136" t="s">
        <v>8</v>
      </c>
      <c r="Q3" s="136"/>
      <c r="R3" s="136"/>
      <c r="S3" s="28">
        <f>List!$G$3</f>
        <v>11</v>
      </c>
      <c r="T3" s="28"/>
      <c r="U3" s="28"/>
      <c r="V3" s="28"/>
    </row>
    <row r="4" spans="2:22" s="5" customFormat="1" ht="6" customHeight="1" thickBot="1">
      <c r="B4" s="6"/>
      <c r="C4" s="3"/>
      <c r="D4" s="4"/>
      <c r="E4" s="6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25" customFormat="1" ht="15" customHeight="1">
      <c r="A5" s="21"/>
      <c r="B5" s="138" t="s">
        <v>9</v>
      </c>
      <c r="C5" s="140" t="s">
        <v>5</v>
      </c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32">
        <v>6</v>
      </c>
      <c r="J5" s="32">
        <v>7</v>
      </c>
      <c r="K5" s="32">
        <v>8</v>
      </c>
      <c r="L5" s="32">
        <v>9</v>
      </c>
      <c r="M5" s="32">
        <v>10</v>
      </c>
      <c r="N5" s="32">
        <v>11</v>
      </c>
      <c r="O5" s="32">
        <v>12</v>
      </c>
      <c r="P5" s="32" t="s">
        <v>6</v>
      </c>
      <c r="Q5" s="103" t="s">
        <v>0</v>
      </c>
      <c r="R5" s="166" t="s">
        <v>1</v>
      </c>
      <c r="S5" s="168" t="s">
        <v>9</v>
      </c>
      <c r="T5" s="32" t="s">
        <v>6</v>
      </c>
      <c r="U5" s="32" t="s">
        <v>0</v>
      </c>
      <c r="V5" s="32" t="s">
        <v>1</v>
      </c>
    </row>
    <row r="6" spans="1:22" s="86" customFormat="1" ht="14.25" customHeight="1" thickBot="1">
      <c r="A6" s="85"/>
      <c r="B6" s="139"/>
      <c r="C6" s="14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104"/>
      <c r="R6" s="167"/>
      <c r="S6" s="169"/>
      <c r="T6" s="33"/>
      <c r="U6" s="33"/>
      <c r="V6" s="33"/>
    </row>
    <row r="7" spans="1:22" s="90" customFormat="1" ht="18">
      <c r="A7" s="87"/>
      <c r="B7" s="46">
        <v>1</v>
      </c>
      <c r="C7" s="88">
        <f>List!C6</f>
        <v>1</v>
      </c>
      <c r="D7" s="48"/>
      <c r="E7" s="48"/>
      <c r="F7" s="48"/>
      <c r="G7" s="49"/>
      <c r="H7" s="49"/>
      <c r="I7" s="49"/>
      <c r="J7" s="48"/>
      <c r="K7" s="48"/>
      <c r="L7" s="48"/>
      <c r="M7" s="49"/>
      <c r="N7" s="49"/>
      <c r="O7" s="49"/>
      <c r="P7" s="89">
        <f aca="true" t="shared" si="0" ref="P7:P36">SUM(D7:O7)</f>
        <v>0</v>
      </c>
      <c r="Q7" s="105">
        <f aca="true" t="shared" si="1" ref="Q7:Q36">SUMPRODUCT(D7:O7,D$37:O$37)</f>
        <v>0</v>
      </c>
      <c r="R7" s="89">
        <f>RANK(P7,P$7:P$36)</f>
        <v>1</v>
      </c>
      <c r="S7" s="50">
        <v>1</v>
      </c>
      <c r="T7" s="89">
        <f>P7+Tur1!P7+Tur2!P7</f>
        <v>12</v>
      </c>
      <c r="U7" s="47">
        <f>Q7+Tur1!Q7+Tur2!Q7</f>
        <v>282</v>
      </c>
      <c r="V7" s="89">
        <f>Sum!O7</f>
        <v>1</v>
      </c>
    </row>
    <row r="8" spans="1:22" s="90" customFormat="1" ht="18">
      <c r="A8" s="87"/>
      <c r="B8" s="13">
        <v>2</v>
      </c>
      <c r="C8" s="91">
        <f>List!C7</f>
        <v>2</v>
      </c>
      <c r="D8" s="24"/>
      <c r="E8" s="24"/>
      <c r="F8" s="24"/>
      <c r="G8" s="34"/>
      <c r="H8" s="34"/>
      <c r="I8" s="34"/>
      <c r="J8" s="24"/>
      <c r="K8" s="24"/>
      <c r="L8" s="24"/>
      <c r="M8" s="34"/>
      <c r="N8" s="34"/>
      <c r="O8" s="34"/>
      <c r="P8" s="92">
        <f t="shared" si="0"/>
        <v>0</v>
      </c>
      <c r="Q8" s="106">
        <f t="shared" si="1"/>
        <v>0</v>
      </c>
      <c r="R8" s="92">
        <f aca="true" t="shared" si="2" ref="R8:R36">RANK(P8,P$7:P$36)</f>
        <v>1</v>
      </c>
      <c r="S8" s="14">
        <v>2</v>
      </c>
      <c r="T8" s="92">
        <f>P8+Tur1!P8+Tur2!P8</f>
        <v>11</v>
      </c>
      <c r="U8" s="11">
        <f>Q8+Tur1!Q8+Tur2!Q8</f>
        <v>253</v>
      </c>
      <c r="V8" s="92">
        <f>Sum!O8</f>
        <v>2</v>
      </c>
    </row>
    <row r="9" spans="1:22" s="90" customFormat="1" ht="18.75" thickBot="1">
      <c r="A9" s="87"/>
      <c r="B9" s="15">
        <v>3</v>
      </c>
      <c r="C9" s="93">
        <f>List!C8</f>
        <v>3</v>
      </c>
      <c r="D9" s="39"/>
      <c r="E9" s="39"/>
      <c r="F9" s="39"/>
      <c r="G9" s="40"/>
      <c r="H9" s="40"/>
      <c r="I9" s="40"/>
      <c r="J9" s="39"/>
      <c r="K9" s="39"/>
      <c r="L9" s="39"/>
      <c r="M9" s="40"/>
      <c r="N9" s="40"/>
      <c r="O9" s="40"/>
      <c r="P9" s="94">
        <f t="shared" si="0"/>
        <v>0</v>
      </c>
      <c r="Q9" s="107">
        <f t="shared" si="1"/>
        <v>0</v>
      </c>
      <c r="R9" s="94">
        <f t="shared" si="2"/>
        <v>1</v>
      </c>
      <c r="S9" s="17">
        <v>3</v>
      </c>
      <c r="T9" s="94">
        <f>P9+Tur1!P9+Tur2!P9</f>
        <v>10</v>
      </c>
      <c r="U9" s="16">
        <f>Q9+Tur1!Q9+Tur2!Q9</f>
        <v>225</v>
      </c>
      <c r="V9" s="94">
        <f>Sum!O9</f>
        <v>3</v>
      </c>
    </row>
    <row r="10" spans="1:22" s="90" customFormat="1" ht="18">
      <c r="A10" s="87"/>
      <c r="B10" s="46">
        <v>4</v>
      </c>
      <c r="C10" s="88">
        <f>List!C9</f>
        <v>4</v>
      </c>
      <c r="D10" s="48"/>
      <c r="E10" s="48"/>
      <c r="F10" s="48"/>
      <c r="G10" s="49"/>
      <c r="H10" s="49"/>
      <c r="I10" s="49"/>
      <c r="J10" s="48"/>
      <c r="K10" s="48"/>
      <c r="L10" s="48"/>
      <c r="M10" s="49"/>
      <c r="N10" s="49"/>
      <c r="O10" s="49"/>
      <c r="P10" s="89">
        <f t="shared" si="0"/>
        <v>0</v>
      </c>
      <c r="Q10" s="105">
        <f t="shared" si="1"/>
        <v>0</v>
      </c>
      <c r="R10" s="89">
        <f t="shared" si="2"/>
        <v>1</v>
      </c>
      <c r="S10" s="50">
        <v>4</v>
      </c>
      <c r="T10" s="89">
        <f>P10+Tur1!P10+Tur2!P10</f>
        <v>9</v>
      </c>
      <c r="U10" s="47">
        <f>Q10+Tur1!Q10+Tur2!Q10</f>
        <v>198</v>
      </c>
      <c r="V10" s="89">
        <f>Sum!O10</f>
        <v>4</v>
      </c>
    </row>
    <row r="11" spans="1:22" s="90" customFormat="1" ht="18">
      <c r="A11" s="87"/>
      <c r="B11" s="13">
        <v>5</v>
      </c>
      <c r="C11" s="91">
        <f>List!C10</f>
        <v>5</v>
      </c>
      <c r="D11" s="24"/>
      <c r="E11" s="24"/>
      <c r="F11" s="24"/>
      <c r="G11" s="34"/>
      <c r="H11" s="34"/>
      <c r="I11" s="34"/>
      <c r="J11" s="24"/>
      <c r="K11" s="24"/>
      <c r="L11" s="24"/>
      <c r="M11" s="34"/>
      <c r="N11" s="34"/>
      <c r="O11" s="34"/>
      <c r="P11" s="92">
        <f t="shared" si="0"/>
        <v>0</v>
      </c>
      <c r="Q11" s="106">
        <f t="shared" si="1"/>
        <v>0</v>
      </c>
      <c r="R11" s="92">
        <f t="shared" si="2"/>
        <v>1</v>
      </c>
      <c r="S11" s="14">
        <v>5</v>
      </c>
      <c r="T11" s="92">
        <f>P11+Tur1!P11+Tur2!P11</f>
        <v>8</v>
      </c>
      <c r="U11" s="11">
        <f>Q11+Tur1!Q11+Tur2!Q11</f>
        <v>172</v>
      </c>
      <c r="V11" s="92">
        <f>Sum!O11</f>
        <v>5</v>
      </c>
    </row>
    <row r="12" spans="1:22" s="90" customFormat="1" ht="18.75" thickBot="1">
      <c r="A12" s="87"/>
      <c r="B12" s="15">
        <v>6</v>
      </c>
      <c r="C12" s="93">
        <f>List!C11</f>
        <v>6</v>
      </c>
      <c r="D12" s="39"/>
      <c r="E12" s="39"/>
      <c r="F12" s="39"/>
      <c r="G12" s="40"/>
      <c r="H12" s="40"/>
      <c r="I12" s="40"/>
      <c r="J12" s="39"/>
      <c r="K12" s="39"/>
      <c r="L12" s="39"/>
      <c r="M12" s="40"/>
      <c r="N12" s="40"/>
      <c r="O12" s="40"/>
      <c r="P12" s="94">
        <f t="shared" si="0"/>
        <v>0</v>
      </c>
      <c r="Q12" s="107">
        <f t="shared" si="1"/>
        <v>0</v>
      </c>
      <c r="R12" s="94">
        <f t="shared" si="2"/>
        <v>1</v>
      </c>
      <c r="S12" s="17">
        <v>6</v>
      </c>
      <c r="T12" s="94">
        <f>P12+Tur1!P12+Tur2!P12</f>
        <v>7</v>
      </c>
      <c r="U12" s="16">
        <f>Q12+Tur1!Q12+Tur2!Q12</f>
        <v>147</v>
      </c>
      <c r="V12" s="94">
        <f>Sum!O12</f>
        <v>6</v>
      </c>
    </row>
    <row r="13" spans="1:22" s="90" customFormat="1" ht="18">
      <c r="A13" s="87"/>
      <c r="B13" s="46">
        <v>7</v>
      </c>
      <c r="C13" s="88">
        <f>List!C12</f>
        <v>7</v>
      </c>
      <c r="D13" s="48"/>
      <c r="E13" s="48"/>
      <c r="F13" s="48"/>
      <c r="G13" s="49"/>
      <c r="H13" s="49"/>
      <c r="I13" s="49"/>
      <c r="J13" s="48"/>
      <c r="K13" s="48"/>
      <c r="L13" s="48"/>
      <c r="M13" s="49"/>
      <c r="N13" s="49"/>
      <c r="O13" s="49"/>
      <c r="P13" s="89">
        <f t="shared" si="0"/>
        <v>0</v>
      </c>
      <c r="Q13" s="105">
        <f t="shared" si="1"/>
        <v>0</v>
      </c>
      <c r="R13" s="89">
        <f t="shared" si="2"/>
        <v>1</v>
      </c>
      <c r="S13" s="50">
        <v>7</v>
      </c>
      <c r="T13" s="89">
        <f>P13+Tur1!P13+Tur2!P13</f>
        <v>6</v>
      </c>
      <c r="U13" s="47">
        <f>Q13+Tur1!Q13+Tur2!Q13</f>
        <v>123</v>
      </c>
      <c r="V13" s="89">
        <f>Sum!O13</f>
        <v>7</v>
      </c>
    </row>
    <row r="14" spans="1:22" s="90" customFormat="1" ht="18">
      <c r="A14" s="87"/>
      <c r="B14" s="13">
        <v>8</v>
      </c>
      <c r="C14" s="91">
        <f>List!C13</f>
        <v>8</v>
      </c>
      <c r="D14" s="24"/>
      <c r="E14" s="24"/>
      <c r="F14" s="24"/>
      <c r="G14" s="34"/>
      <c r="H14" s="34"/>
      <c r="I14" s="34"/>
      <c r="J14" s="24"/>
      <c r="K14" s="24"/>
      <c r="L14" s="24"/>
      <c r="M14" s="34"/>
      <c r="N14" s="34"/>
      <c r="O14" s="34"/>
      <c r="P14" s="92">
        <f t="shared" si="0"/>
        <v>0</v>
      </c>
      <c r="Q14" s="106">
        <f t="shared" si="1"/>
        <v>0</v>
      </c>
      <c r="R14" s="92">
        <f t="shared" si="2"/>
        <v>1</v>
      </c>
      <c r="S14" s="14">
        <v>8</v>
      </c>
      <c r="T14" s="92">
        <f>P14+Tur1!P14+Tur2!P14</f>
        <v>5</v>
      </c>
      <c r="U14" s="11">
        <f>Q14+Tur1!Q14+Tur2!Q14</f>
        <v>100</v>
      </c>
      <c r="V14" s="92">
        <f>Sum!O14</f>
        <v>8</v>
      </c>
    </row>
    <row r="15" spans="1:22" s="90" customFormat="1" ht="18.75" thickBot="1">
      <c r="A15" s="87"/>
      <c r="B15" s="15">
        <v>9</v>
      </c>
      <c r="C15" s="93">
        <f>List!C14</f>
        <v>9</v>
      </c>
      <c r="D15" s="39"/>
      <c r="E15" s="39"/>
      <c r="F15" s="39"/>
      <c r="G15" s="40"/>
      <c r="H15" s="40"/>
      <c r="I15" s="40"/>
      <c r="J15" s="39"/>
      <c r="K15" s="39"/>
      <c r="L15" s="39"/>
      <c r="M15" s="40"/>
      <c r="N15" s="40"/>
      <c r="O15" s="40"/>
      <c r="P15" s="94">
        <f t="shared" si="0"/>
        <v>0</v>
      </c>
      <c r="Q15" s="107">
        <f t="shared" si="1"/>
        <v>0</v>
      </c>
      <c r="R15" s="94">
        <f t="shared" si="2"/>
        <v>1</v>
      </c>
      <c r="S15" s="17">
        <v>9</v>
      </c>
      <c r="T15" s="94">
        <f>P15+Tur1!P15+Tur2!P15</f>
        <v>4</v>
      </c>
      <c r="U15" s="16">
        <f>Q15+Tur1!Q15+Tur2!Q15</f>
        <v>78</v>
      </c>
      <c r="V15" s="94">
        <f>Sum!O15</f>
        <v>9</v>
      </c>
    </row>
    <row r="16" spans="1:22" s="90" customFormat="1" ht="18">
      <c r="A16" s="87"/>
      <c r="B16" s="46">
        <v>10</v>
      </c>
      <c r="C16" s="88">
        <f>List!C15</f>
        <v>0</v>
      </c>
      <c r="D16" s="48"/>
      <c r="E16" s="48"/>
      <c r="F16" s="48"/>
      <c r="G16" s="49"/>
      <c r="H16" s="49"/>
      <c r="I16" s="49"/>
      <c r="J16" s="48"/>
      <c r="K16" s="48"/>
      <c r="L16" s="48"/>
      <c r="M16" s="49"/>
      <c r="N16" s="49"/>
      <c r="O16" s="49"/>
      <c r="P16" s="89">
        <f t="shared" si="0"/>
        <v>0</v>
      </c>
      <c r="Q16" s="105">
        <f t="shared" si="1"/>
        <v>0</v>
      </c>
      <c r="R16" s="89">
        <f t="shared" si="2"/>
        <v>1</v>
      </c>
      <c r="S16" s="50">
        <v>10</v>
      </c>
      <c r="T16" s="89">
        <f>P16+Tur1!P16+Tur2!P16</f>
        <v>3</v>
      </c>
      <c r="U16" s="47">
        <f>Q16+Tur1!Q16+Tur2!Q16</f>
        <v>57</v>
      </c>
      <c r="V16" s="89">
        <f>Sum!O16</f>
        <v>10</v>
      </c>
    </row>
    <row r="17" spans="1:22" s="90" customFormat="1" ht="18">
      <c r="A17" s="87"/>
      <c r="B17" s="13">
        <v>11</v>
      </c>
      <c r="C17" s="91">
        <f>List!C16</f>
        <v>0</v>
      </c>
      <c r="D17" s="24"/>
      <c r="E17" s="24"/>
      <c r="F17" s="24"/>
      <c r="G17" s="34"/>
      <c r="H17" s="34"/>
      <c r="I17" s="34"/>
      <c r="J17" s="24"/>
      <c r="K17" s="24"/>
      <c r="L17" s="24"/>
      <c r="M17" s="34"/>
      <c r="N17" s="34"/>
      <c r="O17" s="34"/>
      <c r="P17" s="92">
        <f t="shared" si="0"/>
        <v>0</v>
      </c>
      <c r="Q17" s="106">
        <f t="shared" si="1"/>
        <v>0</v>
      </c>
      <c r="R17" s="92">
        <f t="shared" si="2"/>
        <v>1</v>
      </c>
      <c r="S17" s="14">
        <v>11</v>
      </c>
      <c r="T17" s="92">
        <f>P17+Tur1!P17+Tur2!P17</f>
        <v>2</v>
      </c>
      <c r="U17" s="11">
        <f>Q17+Tur1!Q17+Tur2!Q17</f>
        <v>37</v>
      </c>
      <c r="V17" s="92">
        <f>Sum!O17</f>
        <v>11</v>
      </c>
    </row>
    <row r="18" spans="1:22" s="90" customFormat="1" ht="18.75" thickBot="1">
      <c r="A18" s="87"/>
      <c r="B18" s="15">
        <v>12</v>
      </c>
      <c r="C18" s="93">
        <f>List!C17</f>
        <v>0</v>
      </c>
      <c r="D18" s="39"/>
      <c r="E18" s="39"/>
      <c r="F18" s="39"/>
      <c r="G18" s="40"/>
      <c r="H18" s="40"/>
      <c r="I18" s="40"/>
      <c r="J18" s="39"/>
      <c r="K18" s="39"/>
      <c r="L18" s="39"/>
      <c r="M18" s="40"/>
      <c r="N18" s="40"/>
      <c r="O18" s="40"/>
      <c r="P18" s="94">
        <f t="shared" si="0"/>
        <v>0</v>
      </c>
      <c r="Q18" s="107">
        <f t="shared" si="1"/>
        <v>0</v>
      </c>
      <c r="R18" s="94">
        <f t="shared" si="2"/>
        <v>1</v>
      </c>
      <c r="S18" s="17">
        <v>12</v>
      </c>
      <c r="T18" s="94">
        <f>P18+Tur1!P18+Tur2!P18</f>
        <v>1</v>
      </c>
      <c r="U18" s="16">
        <f>Q18+Tur1!Q18+Tur2!Q18</f>
        <v>18</v>
      </c>
      <c r="V18" s="94">
        <f>Sum!O18</f>
        <v>12</v>
      </c>
    </row>
    <row r="19" spans="1:22" s="90" customFormat="1" ht="18">
      <c r="A19" s="87"/>
      <c r="B19" s="46">
        <v>13</v>
      </c>
      <c r="C19" s="88">
        <f>List!C18</f>
        <v>0</v>
      </c>
      <c r="D19" s="48"/>
      <c r="E19" s="48"/>
      <c r="F19" s="48"/>
      <c r="G19" s="49"/>
      <c r="H19" s="49"/>
      <c r="I19" s="49"/>
      <c r="J19" s="48"/>
      <c r="K19" s="48"/>
      <c r="L19" s="48"/>
      <c r="M19" s="49"/>
      <c r="N19" s="49"/>
      <c r="O19" s="49"/>
      <c r="P19" s="89">
        <f t="shared" si="0"/>
        <v>0</v>
      </c>
      <c r="Q19" s="105">
        <f t="shared" si="1"/>
        <v>0</v>
      </c>
      <c r="R19" s="89">
        <f t="shared" si="2"/>
        <v>1</v>
      </c>
      <c r="S19" s="50">
        <v>13</v>
      </c>
      <c r="T19" s="89">
        <f>P19+Tur1!P19+Tur2!P19</f>
        <v>0</v>
      </c>
      <c r="U19" s="47">
        <f>Q19+Tur1!Q19+Tur2!Q19</f>
        <v>0</v>
      </c>
      <c r="V19" s="89">
        <f>Sum!O19</f>
        <v>13</v>
      </c>
    </row>
    <row r="20" spans="1:22" s="90" customFormat="1" ht="18">
      <c r="A20" s="87"/>
      <c r="B20" s="13">
        <v>14</v>
      </c>
      <c r="C20" s="91">
        <f>List!C19</f>
        <v>0</v>
      </c>
      <c r="D20" s="24"/>
      <c r="E20" s="24"/>
      <c r="F20" s="24"/>
      <c r="G20" s="34"/>
      <c r="H20" s="34"/>
      <c r="I20" s="34"/>
      <c r="J20" s="24"/>
      <c r="K20" s="24"/>
      <c r="L20" s="24"/>
      <c r="M20" s="34"/>
      <c r="N20" s="34"/>
      <c r="O20" s="34"/>
      <c r="P20" s="92">
        <f t="shared" si="0"/>
        <v>0</v>
      </c>
      <c r="Q20" s="106">
        <f t="shared" si="1"/>
        <v>0</v>
      </c>
      <c r="R20" s="92">
        <f t="shared" si="2"/>
        <v>1</v>
      </c>
      <c r="S20" s="14">
        <v>14</v>
      </c>
      <c r="T20" s="92">
        <f>P20+Tur1!P20+Tur2!P20</f>
        <v>0</v>
      </c>
      <c r="U20" s="11">
        <f>Q20+Tur1!Q20+Tur2!Q20</f>
        <v>0</v>
      </c>
      <c r="V20" s="92">
        <f>Sum!O20</f>
        <v>13</v>
      </c>
    </row>
    <row r="21" spans="1:22" s="90" customFormat="1" ht="18.75" thickBot="1">
      <c r="A21" s="87"/>
      <c r="B21" s="15">
        <v>15</v>
      </c>
      <c r="C21" s="93">
        <f>List!C20</f>
        <v>0</v>
      </c>
      <c r="D21" s="39"/>
      <c r="E21" s="39"/>
      <c r="F21" s="39"/>
      <c r="G21" s="40"/>
      <c r="H21" s="40"/>
      <c r="I21" s="40"/>
      <c r="J21" s="39"/>
      <c r="K21" s="39"/>
      <c r="L21" s="39"/>
      <c r="M21" s="40"/>
      <c r="N21" s="40"/>
      <c r="O21" s="40"/>
      <c r="P21" s="94">
        <f t="shared" si="0"/>
        <v>0</v>
      </c>
      <c r="Q21" s="107">
        <f t="shared" si="1"/>
        <v>0</v>
      </c>
      <c r="R21" s="94">
        <f t="shared" si="2"/>
        <v>1</v>
      </c>
      <c r="S21" s="17">
        <v>15</v>
      </c>
      <c r="T21" s="94">
        <f>P21+Tur1!P21+Tur2!P21</f>
        <v>0</v>
      </c>
      <c r="U21" s="16">
        <f>Q21+Tur1!Q21+Tur2!Q21</f>
        <v>0</v>
      </c>
      <c r="V21" s="94">
        <f>Sum!O21</f>
        <v>13</v>
      </c>
    </row>
    <row r="22" spans="1:22" s="90" customFormat="1" ht="18">
      <c r="A22" s="87"/>
      <c r="B22" s="18">
        <v>16</v>
      </c>
      <c r="C22" s="95">
        <f>List!C21</f>
        <v>0</v>
      </c>
      <c r="D22" s="44"/>
      <c r="E22" s="44"/>
      <c r="F22" s="44"/>
      <c r="G22" s="45"/>
      <c r="H22" s="45"/>
      <c r="I22" s="45"/>
      <c r="J22" s="44"/>
      <c r="K22" s="44"/>
      <c r="L22" s="44"/>
      <c r="M22" s="45"/>
      <c r="N22" s="45"/>
      <c r="O22" s="45"/>
      <c r="P22" s="96">
        <f t="shared" si="0"/>
        <v>0</v>
      </c>
      <c r="Q22" s="108">
        <f t="shared" si="1"/>
        <v>0</v>
      </c>
      <c r="R22" s="96">
        <f t="shared" si="2"/>
        <v>1</v>
      </c>
      <c r="S22" s="20">
        <v>16</v>
      </c>
      <c r="T22" s="96">
        <f>P22+Tur1!P22+Tur2!P22</f>
        <v>0</v>
      </c>
      <c r="U22" s="19">
        <f>Q22+Tur1!Q22+Tur2!Q22</f>
        <v>0</v>
      </c>
      <c r="V22" s="96">
        <f>Sum!O22</f>
        <v>13</v>
      </c>
    </row>
    <row r="23" spans="1:22" s="90" customFormat="1" ht="18">
      <c r="A23" s="87"/>
      <c r="B23" s="13">
        <v>17</v>
      </c>
      <c r="C23" s="91">
        <f>List!C22</f>
        <v>0</v>
      </c>
      <c r="D23" s="24"/>
      <c r="E23" s="24"/>
      <c r="F23" s="24"/>
      <c r="G23" s="34"/>
      <c r="H23" s="34"/>
      <c r="I23" s="34"/>
      <c r="J23" s="24"/>
      <c r="K23" s="24"/>
      <c r="L23" s="24"/>
      <c r="M23" s="34"/>
      <c r="N23" s="34"/>
      <c r="O23" s="34"/>
      <c r="P23" s="92">
        <f t="shared" si="0"/>
        <v>0</v>
      </c>
      <c r="Q23" s="106">
        <f t="shared" si="1"/>
        <v>0</v>
      </c>
      <c r="R23" s="92">
        <f t="shared" si="2"/>
        <v>1</v>
      </c>
      <c r="S23" s="14">
        <v>17</v>
      </c>
      <c r="T23" s="92">
        <f>P23+Tur1!P23+Tur2!P23</f>
        <v>0</v>
      </c>
      <c r="U23" s="11">
        <f>Q23+Tur1!Q23+Tur2!Q23</f>
        <v>0</v>
      </c>
      <c r="V23" s="92">
        <f>Sum!O23</f>
        <v>13</v>
      </c>
    </row>
    <row r="24" spans="1:22" s="90" customFormat="1" ht="18.75" thickBot="1">
      <c r="A24" s="87"/>
      <c r="B24" s="51">
        <v>18</v>
      </c>
      <c r="C24" s="97">
        <f>List!C23</f>
        <v>0</v>
      </c>
      <c r="D24" s="37"/>
      <c r="E24" s="37"/>
      <c r="F24" s="37"/>
      <c r="G24" s="38"/>
      <c r="H24" s="38"/>
      <c r="I24" s="38"/>
      <c r="J24" s="37"/>
      <c r="K24" s="37"/>
      <c r="L24" s="37"/>
      <c r="M24" s="38"/>
      <c r="N24" s="38"/>
      <c r="O24" s="38"/>
      <c r="P24" s="98">
        <f t="shared" si="0"/>
        <v>0</v>
      </c>
      <c r="Q24" s="109">
        <f t="shared" si="1"/>
        <v>0</v>
      </c>
      <c r="R24" s="98">
        <f t="shared" si="2"/>
        <v>1</v>
      </c>
      <c r="S24" s="52">
        <v>18</v>
      </c>
      <c r="T24" s="98">
        <f>P24+Tur1!P24+Tur2!P24</f>
        <v>0</v>
      </c>
      <c r="U24" s="36">
        <f>Q24+Tur1!Q24+Tur2!Q24</f>
        <v>0</v>
      </c>
      <c r="V24" s="98">
        <f>Sum!O24</f>
        <v>13</v>
      </c>
    </row>
    <row r="25" spans="1:22" s="90" customFormat="1" ht="18">
      <c r="A25" s="87"/>
      <c r="B25" s="46">
        <v>19</v>
      </c>
      <c r="C25" s="88">
        <f>List!C24</f>
        <v>0</v>
      </c>
      <c r="D25" s="48"/>
      <c r="E25" s="48"/>
      <c r="F25" s="48"/>
      <c r="G25" s="49"/>
      <c r="H25" s="49"/>
      <c r="I25" s="49"/>
      <c r="J25" s="48"/>
      <c r="K25" s="48"/>
      <c r="L25" s="48"/>
      <c r="M25" s="49"/>
      <c r="N25" s="49"/>
      <c r="O25" s="49"/>
      <c r="P25" s="89">
        <f t="shared" si="0"/>
        <v>0</v>
      </c>
      <c r="Q25" s="105">
        <f t="shared" si="1"/>
        <v>0</v>
      </c>
      <c r="R25" s="89">
        <f t="shared" si="2"/>
        <v>1</v>
      </c>
      <c r="S25" s="50">
        <v>19</v>
      </c>
      <c r="T25" s="89">
        <f>P25+Tur1!P25+Tur2!P25</f>
        <v>0</v>
      </c>
      <c r="U25" s="47">
        <f>Q25+Tur1!Q25+Tur2!Q25</f>
        <v>0</v>
      </c>
      <c r="V25" s="89">
        <f>Sum!O25</f>
        <v>13</v>
      </c>
    </row>
    <row r="26" spans="1:22" s="90" customFormat="1" ht="18">
      <c r="A26" s="87"/>
      <c r="B26" s="13">
        <v>20</v>
      </c>
      <c r="C26" s="91">
        <f>List!C25</f>
        <v>0</v>
      </c>
      <c r="D26" s="24"/>
      <c r="E26" s="24"/>
      <c r="F26" s="24"/>
      <c r="G26" s="34"/>
      <c r="H26" s="34"/>
      <c r="I26" s="34"/>
      <c r="J26" s="24"/>
      <c r="K26" s="24"/>
      <c r="L26" s="24"/>
      <c r="M26" s="34"/>
      <c r="N26" s="34"/>
      <c r="O26" s="34"/>
      <c r="P26" s="92">
        <f t="shared" si="0"/>
        <v>0</v>
      </c>
      <c r="Q26" s="106">
        <f t="shared" si="1"/>
        <v>0</v>
      </c>
      <c r="R26" s="92">
        <f t="shared" si="2"/>
        <v>1</v>
      </c>
      <c r="S26" s="14">
        <v>20</v>
      </c>
      <c r="T26" s="92">
        <f>P26+Tur1!P26+Tur2!P26</f>
        <v>0</v>
      </c>
      <c r="U26" s="11">
        <f>Q26+Tur1!Q26+Tur2!Q26</f>
        <v>0</v>
      </c>
      <c r="V26" s="92">
        <f>Sum!O26</f>
        <v>13</v>
      </c>
    </row>
    <row r="27" spans="1:22" s="90" customFormat="1" ht="18.75" thickBot="1">
      <c r="A27" s="87"/>
      <c r="B27" s="15">
        <v>21</v>
      </c>
      <c r="C27" s="93">
        <f>List!C26</f>
        <v>0</v>
      </c>
      <c r="D27" s="39"/>
      <c r="E27" s="39"/>
      <c r="F27" s="39"/>
      <c r="G27" s="40"/>
      <c r="H27" s="40"/>
      <c r="I27" s="40"/>
      <c r="J27" s="39"/>
      <c r="K27" s="39"/>
      <c r="L27" s="39"/>
      <c r="M27" s="40"/>
      <c r="N27" s="40"/>
      <c r="O27" s="40"/>
      <c r="P27" s="94">
        <f t="shared" si="0"/>
        <v>0</v>
      </c>
      <c r="Q27" s="107">
        <f t="shared" si="1"/>
        <v>0</v>
      </c>
      <c r="R27" s="94">
        <f t="shared" si="2"/>
        <v>1</v>
      </c>
      <c r="S27" s="17">
        <v>21</v>
      </c>
      <c r="T27" s="94">
        <f>P27+Tur1!P27+Tur2!P27</f>
        <v>0</v>
      </c>
      <c r="U27" s="16">
        <f>Q27+Tur1!Q27+Tur2!Q27</f>
        <v>0</v>
      </c>
      <c r="V27" s="94">
        <f>Sum!O27</f>
        <v>13</v>
      </c>
    </row>
    <row r="28" spans="1:22" s="90" customFormat="1" ht="18">
      <c r="A28" s="87"/>
      <c r="B28" s="46">
        <v>22</v>
      </c>
      <c r="C28" s="88">
        <f>List!C27</f>
        <v>0</v>
      </c>
      <c r="D28" s="48"/>
      <c r="E28" s="48"/>
      <c r="F28" s="48"/>
      <c r="G28" s="49"/>
      <c r="H28" s="49"/>
      <c r="I28" s="49"/>
      <c r="J28" s="48"/>
      <c r="K28" s="48"/>
      <c r="L28" s="48"/>
      <c r="M28" s="49"/>
      <c r="N28" s="49"/>
      <c r="O28" s="49"/>
      <c r="P28" s="89">
        <f t="shared" si="0"/>
        <v>0</v>
      </c>
      <c r="Q28" s="105">
        <f t="shared" si="1"/>
        <v>0</v>
      </c>
      <c r="R28" s="89">
        <f t="shared" si="2"/>
        <v>1</v>
      </c>
      <c r="S28" s="50">
        <v>22</v>
      </c>
      <c r="T28" s="89">
        <f>P28+Tur1!P28+Tur2!P28</f>
        <v>0</v>
      </c>
      <c r="U28" s="47">
        <f>Q28+Tur1!Q28+Tur2!Q28</f>
        <v>0</v>
      </c>
      <c r="V28" s="89">
        <f>Sum!O28</f>
        <v>13</v>
      </c>
    </row>
    <row r="29" spans="1:22" s="90" customFormat="1" ht="18">
      <c r="A29" s="87"/>
      <c r="B29" s="13">
        <v>23</v>
      </c>
      <c r="C29" s="91">
        <f>List!C28</f>
        <v>0</v>
      </c>
      <c r="D29" s="24"/>
      <c r="E29" s="24"/>
      <c r="F29" s="24"/>
      <c r="G29" s="34"/>
      <c r="H29" s="34"/>
      <c r="I29" s="34"/>
      <c r="J29" s="24"/>
      <c r="K29" s="24"/>
      <c r="L29" s="24"/>
      <c r="M29" s="34"/>
      <c r="N29" s="34"/>
      <c r="O29" s="34"/>
      <c r="P29" s="92">
        <f t="shared" si="0"/>
        <v>0</v>
      </c>
      <c r="Q29" s="106">
        <f t="shared" si="1"/>
        <v>0</v>
      </c>
      <c r="R29" s="92">
        <f t="shared" si="2"/>
        <v>1</v>
      </c>
      <c r="S29" s="14">
        <v>23</v>
      </c>
      <c r="T29" s="92">
        <f>P29+Tur1!P29+Tur2!P29</f>
        <v>0</v>
      </c>
      <c r="U29" s="11">
        <f>Q29+Tur1!Q29+Tur2!Q29</f>
        <v>0</v>
      </c>
      <c r="V29" s="92">
        <f>Sum!O29</f>
        <v>13</v>
      </c>
    </row>
    <row r="30" spans="1:22" s="90" customFormat="1" ht="18.75" thickBot="1">
      <c r="A30" s="87"/>
      <c r="B30" s="15">
        <v>24</v>
      </c>
      <c r="C30" s="93">
        <f>List!C29</f>
        <v>0</v>
      </c>
      <c r="D30" s="39"/>
      <c r="E30" s="39"/>
      <c r="F30" s="39"/>
      <c r="G30" s="40"/>
      <c r="H30" s="40"/>
      <c r="I30" s="40"/>
      <c r="J30" s="39"/>
      <c r="K30" s="39"/>
      <c r="L30" s="39"/>
      <c r="M30" s="40"/>
      <c r="N30" s="40"/>
      <c r="O30" s="40"/>
      <c r="P30" s="94">
        <f t="shared" si="0"/>
        <v>0</v>
      </c>
      <c r="Q30" s="107">
        <f t="shared" si="1"/>
        <v>0</v>
      </c>
      <c r="R30" s="94">
        <f t="shared" si="2"/>
        <v>1</v>
      </c>
      <c r="S30" s="17">
        <v>24</v>
      </c>
      <c r="T30" s="94">
        <f>P30+Tur1!P30+Tur2!P30</f>
        <v>0</v>
      </c>
      <c r="U30" s="16">
        <f>Q30+Tur1!Q30+Tur2!Q30</f>
        <v>0</v>
      </c>
      <c r="V30" s="94">
        <f>Sum!O30</f>
        <v>13</v>
      </c>
    </row>
    <row r="31" spans="1:22" s="90" customFormat="1" ht="18">
      <c r="A31" s="87"/>
      <c r="B31" s="46">
        <v>25</v>
      </c>
      <c r="C31" s="88">
        <f>List!C30</f>
        <v>0</v>
      </c>
      <c r="D31" s="48"/>
      <c r="E31" s="48"/>
      <c r="F31" s="48"/>
      <c r="G31" s="49"/>
      <c r="H31" s="49"/>
      <c r="I31" s="49"/>
      <c r="J31" s="48"/>
      <c r="K31" s="48"/>
      <c r="L31" s="48"/>
      <c r="M31" s="49"/>
      <c r="N31" s="49"/>
      <c r="O31" s="49"/>
      <c r="P31" s="89">
        <f t="shared" si="0"/>
        <v>0</v>
      </c>
      <c r="Q31" s="105">
        <f t="shared" si="1"/>
        <v>0</v>
      </c>
      <c r="R31" s="89">
        <f t="shared" si="2"/>
        <v>1</v>
      </c>
      <c r="S31" s="50">
        <v>25</v>
      </c>
      <c r="T31" s="89">
        <f>P31+Tur1!P31+Tur2!P31</f>
        <v>0</v>
      </c>
      <c r="U31" s="47">
        <f>Q31+Tur1!Q31+Tur2!Q31</f>
        <v>0</v>
      </c>
      <c r="V31" s="89">
        <f>Sum!O31</f>
        <v>13</v>
      </c>
    </row>
    <row r="32" spans="1:22" s="90" customFormat="1" ht="18">
      <c r="A32" s="87"/>
      <c r="B32" s="13">
        <v>26</v>
      </c>
      <c r="C32" s="91">
        <f>List!C31</f>
        <v>0</v>
      </c>
      <c r="D32" s="24"/>
      <c r="E32" s="24"/>
      <c r="F32" s="24"/>
      <c r="G32" s="34"/>
      <c r="H32" s="34"/>
      <c r="I32" s="34"/>
      <c r="J32" s="24"/>
      <c r="K32" s="24"/>
      <c r="L32" s="24"/>
      <c r="M32" s="34"/>
      <c r="N32" s="34"/>
      <c r="O32" s="34"/>
      <c r="P32" s="92">
        <f t="shared" si="0"/>
        <v>0</v>
      </c>
      <c r="Q32" s="106">
        <f t="shared" si="1"/>
        <v>0</v>
      </c>
      <c r="R32" s="92">
        <f t="shared" si="2"/>
        <v>1</v>
      </c>
      <c r="S32" s="14">
        <v>26</v>
      </c>
      <c r="T32" s="92">
        <f>P32+Tur1!P32+Tur2!P32</f>
        <v>0</v>
      </c>
      <c r="U32" s="11">
        <f>Q32+Tur1!Q32+Tur2!Q32</f>
        <v>0</v>
      </c>
      <c r="V32" s="92">
        <f>Sum!O32</f>
        <v>13</v>
      </c>
    </row>
    <row r="33" spans="1:22" s="90" customFormat="1" ht="18.75" thickBot="1">
      <c r="A33" s="87"/>
      <c r="B33" s="15">
        <v>27</v>
      </c>
      <c r="C33" s="93">
        <f>List!C32</f>
        <v>0</v>
      </c>
      <c r="D33" s="39"/>
      <c r="E33" s="39"/>
      <c r="F33" s="39"/>
      <c r="G33" s="40"/>
      <c r="H33" s="40"/>
      <c r="I33" s="40"/>
      <c r="J33" s="39"/>
      <c r="K33" s="39"/>
      <c r="L33" s="39"/>
      <c r="M33" s="40"/>
      <c r="N33" s="40"/>
      <c r="O33" s="40"/>
      <c r="P33" s="94">
        <f t="shared" si="0"/>
        <v>0</v>
      </c>
      <c r="Q33" s="107">
        <f t="shared" si="1"/>
        <v>0</v>
      </c>
      <c r="R33" s="94">
        <f t="shared" si="2"/>
        <v>1</v>
      </c>
      <c r="S33" s="17">
        <v>27</v>
      </c>
      <c r="T33" s="94">
        <f>P33+Tur1!P33+Tur2!P33</f>
        <v>0</v>
      </c>
      <c r="U33" s="16">
        <f>Q33+Tur1!Q33+Tur2!Q33</f>
        <v>0</v>
      </c>
      <c r="V33" s="94">
        <f>Sum!O33</f>
        <v>13</v>
      </c>
    </row>
    <row r="34" spans="1:22" s="90" customFormat="1" ht="18">
      <c r="A34" s="87"/>
      <c r="B34" s="46">
        <v>28</v>
      </c>
      <c r="C34" s="88">
        <f>List!C33</f>
        <v>0</v>
      </c>
      <c r="D34" s="48"/>
      <c r="E34" s="48"/>
      <c r="F34" s="48"/>
      <c r="G34" s="49"/>
      <c r="H34" s="49"/>
      <c r="I34" s="49"/>
      <c r="J34" s="48"/>
      <c r="K34" s="48"/>
      <c r="L34" s="48"/>
      <c r="M34" s="49"/>
      <c r="N34" s="49"/>
      <c r="O34" s="49"/>
      <c r="P34" s="89">
        <f t="shared" si="0"/>
        <v>0</v>
      </c>
      <c r="Q34" s="105">
        <f t="shared" si="1"/>
        <v>0</v>
      </c>
      <c r="R34" s="89">
        <f t="shared" si="2"/>
        <v>1</v>
      </c>
      <c r="S34" s="50">
        <v>28</v>
      </c>
      <c r="T34" s="89">
        <f>P34+Tur1!P34+Tur2!P34</f>
        <v>0</v>
      </c>
      <c r="U34" s="47">
        <f>Q34+Tur1!Q34+Tur2!Q34</f>
        <v>0</v>
      </c>
      <c r="V34" s="89">
        <f>Sum!O34</f>
        <v>13</v>
      </c>
    </row>
    <row r="35" spans="1:22" s="90" customFormat="1" ht="18">
      <c r="A35" s="87"/>
      <c r="B35" s="13">
        <v>29</v>
      </c>
      <c r="C35" s="91">
        <f>List!C34</f>
        <v>0</v>
      </c>
      <c r="D35" s="24"/>
      <c r="E35" s="24"/>
      <c r="F35" s="24"/>
      <c r="G35" s="34"/>
      <c r="H35" s="34"/>
      <c r="I35" s="34"/>
      <c r="J35" s="24"/>
      <c r="K35" s="24"/>
      <c r="L35" s="24"/>
      <c r="M35" s="34"/>
      <c r="N35" s="34"/>
      <c r="O35" s="34"/>
      <c r="P35" s="92">
        <f t="shared" si="0"/>
        <v>0</v>
      </c>
      <c r="Q35" s="106">
        <f t="shared" si="1"/>
        <v>0</v>
      </c>
      <c r="R35" s="92">
        <f t="shared" si="2"/>
        <v>1</v>
      </c>
      <c r="S35" s="14">
        <v>29</v>
      </c>
      <c r="T35" s="92">
        <f>P35+Tur1!P35+Tur2!P35</f>
        <v>0</v>
      </c>
      <c r="U35" s="11">
        <f>Q35+Tur1!Q35+Tur2!Q35</f>
        <v>0</v>
      </c>
      <c r="V35" s="92">
        <f>Sum!O35</f>
        <v>13</v>
      </c>
    </row>
    <row r="36" spans="1:22" s="90" customFormat="1" ht="18.75" thickBot="1">
      <c r="A36" s="87"/>
      <c r="B36" s="15">
        <v>30</v>
      </c>
      <c r="C36" s="93">
        <f>List!C35</f>
        <v>0</v>
      </c>
      <c r="D36" s="39"/>
      <c r="E36" s="39"/>
      <c r="F36" s="39"/>
      <c r="G36" s="40"/>
      <c r="H36" s="40"/>
      <c r="I36" s="40"/>
      <c r="J36" s="39"/>
      <c r="K36" s="39"/>
      <c r="L36" s="39"/>
      <c r="M36" s="40"/>
      <c r="N36" s="40"/>
      <c r="O36" s="40"/>
      <c r="P36" s="94">
        <f t="shared" si="0"/>
        <v>0</v>
      </c>
      <c r="Q36" s="107">
        <f t="shared" si="1"/>
        <v>0</v>
      </c>
      <c r="R36" s="94">
        <f t="shared" si="2"/>
        <v>1</v>
      </c>
      <c r="S36" s="17">
        <v>30</v>
      </c>
      <c r="T36" s="94">
        <f>P36+Tur1!P36+Tur2!P36</f>
        <v>0</v>
      </c>
      <c r="U36" s="16">
        <f>Q36+Tur1!Q36+Tur2!Q36</f>
        <v>0</v>
      </c>
      <c r="V36" s="94">
        <f>Sum!O36</f>
        <v>13</v>
      </c>
    </row>
    <row r="37" spans="1:22" s="100" customFormat="1" ht="15.75" thickBot="1">
      <c r="A37" s="99"/>
      <c r="B37" s="31"/>
      <c r="C37" s="31"/>
      <c r="D37" s="41">
        <f aca="true" t="shared" si="3" ref="D37:O37">$S$3-SUM(D7:D36)</f>
        <v>11</v>
      </c>
      <c r="E37" s="42">
        <f t="shared" si="3"/>
        <v>11</v>
      </c>
      <c r="F37" s="42">
        <f t="shared" si="3"/>
        <v>11</v>
      </c>
      <c r="G37" s="42">
        <f t="shared" si="3"/>
        <v>11</v>
      </c>
      <c r="H37" s="42">
        <f t="shared" si="3"/>
        <v>11</v>
      </c>
      <c r="I37" s="42">
        <f t="shared" si="3"/>
        <v>11</v>
      </c>
      <c r="J37" s="42">
        <f t="shared" si="3"/>
        <v>11</v>
      </c>
      <c r="K37" s="42">
        <f t="shared" si="3"/>
        <v>11</v>
      </c>
      <c r="L37" s="42">
        <f t="shared" si="3"/>
        <v>11</v>
      </c>
      <c r="M37" s="42">
        <f t="shared" si="3"/>
        <v>11</v>
      </c>
      <c r="N37" s="42">
        <f t="shared" si="3"/>
        <v>11</v>
      </c>
      <c r="O37" s="42">
        <f t="shared" si="3"/>
        <v>11</v>
      </c>
      <c r="P37" s="31"/>
      <c r="Q37" s="31"/>
      <c r="R37" s="31"/>
      <c r="S37" s="31"/>
      <c r="T37" s="31"/>
      <c r="U37" s="31"/>
      <c r="V37" s="31"/>
    </row>
  </sheetData>
  <mergeCells count="6">
    <mergeCell ref="B1:S1"/>
    <mergeCell ref="P3:R3"/>
    <mergeCell ref="B5:B6"/>
    <mergeCell ref="C5:C6"/>
    <mergeCell ref="S5:S6"/>
    <mergeCell ref="B3:C3"/>
  </mergeCells>
  <dataValidations count="1">
    <dataValidation type="whole" allowBlank="1" showInputMessage="1" showErrorMessage="1" errorTitle="Wrong number" error="Введите 0 или 1" sqref="D7:O36">
      <formula1>0</formula1>
      <formula2>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11"/>
  <dimension ref="A1:X37"/>
  <sheetViews>
    <sheetView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14" sqref="R14"/>
    </sheetView>
  </sheetViews>
  <sheetFormatPr defaultColWidth="9.00390625" defaultRowHeight="12.75"/>
  <cols>
    <col min="1" max="1" width="1.25" style="101" customWidth="1"/>
    <col min="2" max="2" width="4.375" style="101" customWidth="1"/>
    <col min="3" max="3" width="25.625" style="101" customWidth="1"/>
    <col min="4" max="15" width="3.25390625" style="102" customWidth="1"/>
    <col min="16" max="16" width="6.125" style="102" bestFit="1" customWidth="1"/>
    <col min="17" max="17" width="9.00390625" style="102" bestFit="1" customWidth="1"/>
    <col min="18" max="18" width="7.125" style="102" bestFit="1" customWidth="1"/>
    <col min="19" max="19" width="4.625" style="102" bestFit="1" customWidth="1"/>
    <col min="20" max="20" width="6.125" style="102" bestFit="1" customWidth="1"/>
    <col min="21" max="21" width="9.00390625" style="102" hidden="1" customWidth="1"/>
    <col min="22" max="22" width="7.125" style="102" bestFit="1" customWidth="1"/>
    <col min="23" max="23" width="1.12109375" style="101" customWidth="1"/>
    <col min="24" max="24" width="5.25390625" style="101" hidden="1" customWidth="1"/>
    <col min="25" max="16384" width="8.875" style="101" customWidth="1"/>
  </cols>
  <sheetData>
    <row r="1" spans="2:24" s="2" customFormat="1" ht="27.75" customHeight="1">
      <c r="B1" s="135" t="s">
        <v>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70"/>
      <c r="U1" s="70"/>
      <c r="V1" s="70"/>
      <c r="X1" s="26"/>
    </row>
    <row r="2" spans="2:24" s="5" customFormat="1" ht="6" customHeight="1">
      <c r="B2" s="6"/>
      <c r="C2" s="3"/>
      <c r="D2" s="4"/>
      <c r="E2" s="6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27"/>
    </row>
    <row r="3" spans="2:24" s="5" customFormat="1" ht="19.5">
      <c r="B3" s="137" t="s">
        <v>14</v>
      </c>
      <c r="C3" s="137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136" t="s">
        <v>8</v>
      </c>
      <c r="Q3" s="136"/>
      <c r="R3" s="136"/>
      <c r="S3" s="28">
        <f>List!$G$3</f>
        <v>11</v>
      </c>
      <c r="T3" s="28"/>
      <c r="U3" s="28"/>
      <c r="V3" s="28"/>
      <c r="X3" s="28"/>
    </row>
    <row r="4" spans="2:24" s="5" customFormat="1" ht="6" customHeight="1" thickBot="1">
      <c r="B4" s="6"/>
      <c r="C4" s="3"/>
      <c r="D4" s="4"/>
      <c r="E4" s="6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27"/>
    </row>
    <row r="5" spans="1:24" s="25" customFormat="1" ht="15" customHeight="1">
      <c r="A5" s="21"/>
      <c r="B5" s="138" t="s">
        <v>9</v>
      </c>
      <c r="C5" s="140" t="s">
        <v>5</v>
      </c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32">
        <v>6</v>
      </c>
      <c r="J5" s="32">
        <v>7</v>
      </c>
      <c r="K5" s="32">
        <v>8</v>
      </c>
      <c r="L5" s="32">
        <v>9</v>
      </c>
      <c r="M5" s="32">
        <v>10</v>
      </c>
      <c r="N5" s="32">
        <v>11</v>
      </c>
      <c r="O5" s="32">
        <v>12</v>
      </c>
      <c r="P5" s="32" t="s">
        <v>6</v>
      </c>
      <c r="Q5" s="103" t="s">
        <v>0</v>
      </c>
      <c r="R5" s="166" t="s">
        <v>1</v>
      </c>
      <c r="S5" s="168" t="s">
        <v>9</v>
      </c>
      <c r="T5" s="32" t="s">
        <v>6</v>
      </c>
      <c r="U5" s="32" t="s">
        <v>0</v>
      </c>
      <c r="V5" s="32" t="s">
        <v>1</v>
      </c>
      <c r="X5" s="31"/>
    </row>
    <row r="6" spans="1:24" s="86" customFormat="1" ht="14.25" customHeight="1" thickBot="1">
      <c r="A6" s="85"/>
      <c r="B6" s="139"/>
      <c r="C6" s="14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104"/>
      <c r="R6" s="167"/>
      <c r="S6" s="169"/>
      <c r="T6" s="33"/>
      <c r="U6" s="33"/>
      <c r="V6" s="33"/>
      <c r="X6" s="8"/>
    </row>
    <row r="7" spans="1:24" s="90" customFormat="1" ht="18">
      <c r="A7" s="87"/>
      <c r="B7" s="46">
        <v>1</v>
      </c>
      <c r="C7" s="88">
        <f>List!C6</f>
        <v>1</v>
      </c>
      <c r="D7" s="48"/>
      <c r="E7" s="48"/>
      <c r="F7" s="48"/>
      <c r="G7" s="49"/>
      <c r="H7" s="49"/>
      <c r="I7" s="49"/>
      <c r="J7" s="48"/>
      <c r="K7" s="48"/>
      <c r="L7" s="48"/>
      <c r="M7" s="49"/>
      <c r="N7" s="49"/>
      <c r="O7" s="49"/>
      <c r="P7" s="89">
        <f aca="true" t="shared" si="0" ref="P7:P36">SUM(D7:O7)</f>
        <v>0</v>
      </c>
      <c r="Q7" s="105">
        <f aca="true" t="shared" si="1" ref="Q7:Q36">SUMPRODUCT(D7:O7,D$37:O$37)</f>
        <v>0</v>
      </c>
      <c r="R7" s="89">
        <f>RANK(P7,P$7:P$36)</f>
        <v>1</v>
      </c>
      <c r="S7" s="50">
        <v>1</v>
      </c>
      <c r="T7" s="89">
        <f>P7+Tur1!P7+Tur2!P7+Tur3!P7</f>
        <v>12</v>
      </c>
      <c r="U7" s="47">
        <f>Q7+Tur1!Q7+Tur2!Q7+Tur3!Q7</f>
        <v>282</v>
      </c>
      <c r="V7" s="89">
        <f>Sum!O7</f>
        <v>1</v>
      </c>
      <c r="X7" s="8">
        <f aca="true" t="shared" si="2" ref="X7:X36">P7*1000+Q7</f>
        <v>0</v>
      </c>
    </row>
    <row r="8" spans="1:24" s="90" customFormat="1" ht="18">
      <c r="A8" s="87"/>
      <c r="B8" s="13">
        <v>2</v>
      </c>
      <c r="C8" s="91">
        <f>List!C7</f>
        <v>2</v>
      </c>
      <c r="D8" s="24"/>
      <c r="E8" s="24"/>
      <c r="F8" s="24"/>
      <c r="G8" s="34"/>
      <c r="H8" s="34"/>
      <c r="I8" s="34"/>
      <c r="J8" s="24"/>
      <c r="K8" s="24"/>
      <c r="L8" s="24"/>
      <c r="M8" s="34"/>
      <c r="N8" s="34"/>
      <c r="O8" s="34"/>
      <c r="P8" s="92">
        <f t="shared" si="0"/>
        <v>0</v>
      </c>
      <c r="Q8" s="106">
        <f t="shared" si="1"/>
        <v>0</v>
      </c>
      <c r="R8" s="92">
        <f aca="true" t="shared" si="3" ref="R8:R36">RANK(P8,P$7:P$36)</f>
        <v>1</v>
      </c>
      <c r="S8" s="14">
        <v>2</v>
      </c>
      <c r="T8" s="92">
        <f>P8+Tur1!P8+Tur2!P8+Tur3!P8</f>
        <v>11</v>
      </c>
      <c r="U8" s="11">
        <f>Q8+Tur1!Q8+Tur2!Q8+Tur3!Q8</f>
        <v>253</v>
      </c>
      <c r="V8" s="92">
        <f>Sum!O8</f>
        <v>2</v>
      </c>
      <c r="X8" s="29">
        <f t="shared" si="2"/>
        <v>0</v>
      </c>
    </row>
    <row r="9" spans="1:24" s="90" customFormat="1" ht="18.75" thickBot="1">
      <c r="A9" s="87"/>
      <c r="B9" s="15">
        <v>3</v>
      </c>
      <c r="C9" s="93">
        <f>List!C8</f>
        <v>3</v>
      </c>
      <c r="D9" s="39"/>
      <c r="E9" s="39"/>
      <c r="F9" s="39"/>
      <c r="G9" s="40"/>
      <c r="H9" s="40"/>
      <c r="I9" s="40"/>
      <c r="J9" s="39"/>
      <c r="K9" s="39"/>
      <c r="L9" s="39"/>
      <c r="M9" s="40"/>
      <c r="N9" s="40"/>
      <c r="O9" s="40"/>
      <c r="P9" s="94">
        <f t="shared" si="0"/>
        <v>0</v>
      </c>
      <c r="Q9" s="107">
        <f t="shared" si="1"/>
        <v>0</v>
      </c>
      <c r="R9" s="94">
        <f t="shared" si="3"/>
        <v>1</v>
      </c>
      <c r="S9" s="17">
        <v>3</v>
      </c>
      <c r="T9" s="94">
        <f>P9+Tur1!P9+Tur2!P9+Tur3!P9</f>
        <v>10</v>
      </c>
      <c r="U9" s="16">
        <f>Q9+Tur1!Q9+Tur2!Q9+Tur3!Q9</f>
        <v>225</v>
      </c>
      <c r="V9" s="94">
        <f>Sum!O9</f>
        <v>3</v>
      </c>
      <c r="X9" s="29">
        <f t="shared" si="2"/>
        <v>0</v>
      </c>
    </row>
    <row r="10" spans="1:24" s="90" customFormat="1" ht="18">
      <c r="A10" s="87"/>
      <c r="B10" s="46">
        <v>4</v>
      </c>
      <c r="C10" s="88">
        <f>List!C9</f>
        <v>4</v>
      </c>
      <c r="D10" s="48"/>
      <c r="E10" s="48"/>
      <c r="F10" s="48"/>
      <c r="G10" s="49"/>
      <c r="H10" s="49"/>
      <c r="I10" s="49"/>
      <c r="J10" s="48"/>
      <c r="K10" s="48"/>
      <c r="L10" s="48"/>
      <c r="M10" s="49"/>
      <c r="N10" s="49"/>
      <c r="O10" s="49"/>
      <c r="P10" s="89">
        <f t="shared" si="0"/>
        <v>0</v>
      </c>
      <c r="Q10" s="105">
        <f t="shared" si="1"/>
        <v>0</v>
      </c>
      <c r="R10" s="89">
        <f t="shared" si="3"/>
        <v>1</v>
      </c>
      <c r="S10" s="50">
        <v>4</v>
      </c>
      <c r="T10" s="89">
        <f>P10+Tur1!P10+Tur2!P10+Tur3!P10</f>
        <v>9</v>
      </c>
      <c r="U10" s="47">
        <f>Q10+Tur1!Q10+Tur2!Q10+Tur3!Q10</f>
        <v>198</v>
      </c>
      <c r="V10" s="89">
        <f>Sum!O10</f>
        <v>4</v>
      </c>
      <c r="X10" s="29">
        <f t="shared" si="2"/>
        <v>0</v>
      </c>
    </row>
    <row r="11" spans="1:24" s="90" customFormat="1" ht="18">
      <c r="A11" s="87"/>
      <c r="B11" s="13">
        <v>5</v>
      </c>
      <c r="C11" s="91">
        <f>List!C10</f>
        <v>5</v>
      </c>
      <c r="D11" s="24"/>
      <c r="E11" s="24"/>
      <c r="F11" s="24"/>
      <c r="G11" s="34"/>
      <c r="H11" s="34"/>
      <c r="I11" s="34"/>
      <c r="J11" s="24"/>
      <c r="K11" s="24"/>
      <c r="L11" s="24"/>
      <c r="M11" s="34"/>
      <c r="N11" s="34"/>
      <c r="O11" s="34"/>
      <c r="P11" s="92">
        <f t="shared" si="0"/>
        <v>0</v>
      </c>
      <c r="Q11" s="106">
        <f t="shared" si="1"/>
        <v>0</v>
      </c>
      <c r="R11" s="92">
        <f t="shared" si="3"/>
        <v>1</v>
      </c>
      <c r="S11" s="14">
        <v>5</v>
      </c>
      <c r="T11" s="92">
        <f>P11+Tur1!P11+Tur2!P11+Tur3!P11</f>
        <v>8</v>
      </c>
      <c r="U11" s="11">
        <f>Q11+Tur1!Q11+Tur2!Q11+Tur3!Q11</f>
        <v>172</v>
      </c>
      <c r="V11" s="92">
        <f>Sum!O11</f>
        <v>5</v>
      </c>
      <c r="X11" s="29">
        <f t="shared" si="2"/>
        <v>0</v>
      </c>
    </row>
    <row r="12" spans="1:24" s="90" customFormat="1" ht="18.75" thickBot="1">
      <c r="A12" s="87"/>
      <c r="B12" s="15">
        <v>6</v>
      </c>
      <c r="C12" s="93">
        <f>List!C11</f>
        <v>6</v>
      </c>
      <c r="D12" s="39"/>
      <c r="E12" s="39"/>
      <c r="F12" s="39"/>
      <c r="G12" s="40"/>
      <c r="H12" s="40"/>
      <c r="I12" s="40"/>
      <c r="J12" s="39"/>
      <c r="K12" s="39"/>
      <c r="L12" s="39"/>
      <c r="M12" s="40"/>
      <c r="N12" s="40"/>
      <c r="O12" s="40"/>
      <c r="P12" s="94">
        <f t="shared" si="0"/>
        <v>0</v>
      </c>
      <c r="Q12" s="107">
        <f t="shared" si="1"/>
        <v>0</v>
      </c>
      <c r="R12" s="94">
        <f t="shared" si="3"/>
        <v>1</v>
      </c>
      <c r="S12" s="17">
        <v>6</v>
      </c>
      <c r="T12" s="94">
        <f>P12+Tur1!P12+Tur2!P12+Tur3!P12</f>
        <v>7</v>
      </c>
      <c r="U12" s="16">
        <f>Q12+Tur1!Q12+Tur2!Q12+Tur3!Q12</f>
        <v>147</v>
      </c>
      <c r="V12" s="94">
        <f>Sum!O12</f>
        <v>6</v>
      </c>
      <c r="X12" s="29">
        <f t="shared" si="2"/>
        <v>0</v>
      </c>
    </row>
    <row r="13" spans="1:24" s="90" customFormat="1" ht="18">
      <c r="A13" s="87"/>
      <c r="B13" s="46">
        <v>7</v>
      </c>
      <c r="C13" s="88">
        <f>List!C12</f>
        <v>7</v>
      </c>
      <c r="D13" s="48"/>
      <c r="E13" s="48"/>
      <c r="F13" s="48"/>
      <c r="G13" s="49"/>
      <c r="H13" s="49"/>
      <c r="I13" s="49"/>
      <c r="J13" s="48"/>
      <c r="K13" s="48"/>
      <c r="L13" s="48"/>
      <c r="M13" s="49"/>
      <c r="N13" s="49"/>
      <c r="O13" s="49"/>
      <c r="P13" s="89">
        <f t="shared" si="0"/>
        <v>0</v>
      </c>
      <c r="Q13" s="105">
        <f t="shared" si="1"/>
        <v>0</v>
      </c>
      <c r="R13" s="89">
        <f t="shared" si="3"/>
        <v>1</v>
      </c>
      <c r="S13" s="50">
        <v>7</v>
      </c>
      <c r="T13" s="89">
        <f>P13+Tur1!P13+Tur2!P13+Tur3!P13</f>
        <v>6</v>
      </c>
      <c r="U13" s="47">
        <f>Q13+Tur1!Q13+Tur2!Q13+Tur3!Q13</f>
        <v>123</v>
      </c>
      <c r="V13" s="89">
        <f>Sum!O13</f>
        <v>7</v>
      </c>
      <c r="X13" s="29">
        <f t="shared" si="2"/>
        <v>0</v>
      </c>
    </row>
    <row r="14" spans="1:24" s="90" customFormat="1" ht="18">
      <c r="A14" s="87"/>
      <c r="B14" s="13">
        <v>8</v>
      </c>
      <c r="C14" s="91">
        <f>List!C13</f>
        <v>8</v>
      </c>
      <c r="D14" s="24"/>
      <c r="E14" s="24"/>
      <c r="F14" s="24"/>
      <c r="G14" s="34"/>
      <c r="H14" s="34"/>
      <c r="I14" s="34"/>
      <c r="J14" s="24"/>
      <c r="K14" s="24"/>
      <c r="L14" s="24"/>
      <c r="M14" s="34"/>
      <c r="N14" s="34"/>
      <c r="O14" s="34"/>
      <c r="P14" s="92">
        <f t="shared" si="0"/>
        <v>0</v>
      </c>
      <c r="Q14" s="106">
        <f t="shared" si="1"/>
        <v>0</v>
      </c>
      <c r="R14" s="92">
        <f t="shared" si="3"/>
        <v>1</v>
      </c>
      <c r="S14" s="14">
        <v>8</v>
      </c>
      <c r="T14" s="92">
        <f>P14+Tur1!P14+Tur2!P14+Tur3!P14</f>
        <v>5</v>
      </c>
      <c r="U14" s="11">
        <f>Q14+Tur1!Q14+Tur2!Q14+Tur3!Q14</f>
        <v>100</v>
      </c>
      <c r="V14" s="92">
        <f>Sum!O14</f>
        <v>8</v>
      </c>
      <c r="X14" s="29">
        <f t="shared" si="2"/>
        <v>0</v>
      </c>
    </row>
    <row r="15" spans="1:24" s="90" customFormat="1" ht="18.75" thickBot="1">
      <c r="A15" s="87"/>
      <c r="B15" s="15">
        <v>9</v>
      </c>
      <c r="C15" s="93">
        <f>List!C14</f>
        <v>9</v>
      </c>
      <c r="D15" s="39"/>
      <c r="E15" s="39"/>
      <c r="F15" s="39"/>
      <c r="G15" s="40"/>
      <c r="H15" s="40"/>
      <c r="I15" s="40"/>
      <c r="J15" s="39"/>
      <c r="K15" s="39"/>
      <c r="L15" s="39"/>
      <c r="M15" s="40"/>
      <c r="N15" s="40"/>
      <c r="O15" s="40"/>
      <c r="P15" s="94">
        <f t="shared" si="0"/>
        <v>0</v>
      </c>
      <c r="Q15" s="107">
        <f t="shared" si="1"/>
        <v>0</v>
      </c>
      <c r="R15" s="94">
        <f t="shared" si="3"/>
        <v>1</v>
      </c>
      <c r="S15" s="17">
        <v>9</v>
      </c>
      <c r="T15" s="94">
        <f>P15+Tur1!P15+Tur2!P15+Tur3!P15</f>
        <v>4</v>
      </c>
      <c r="U15" s="16">
        <f>Q15+Tur1!Q15+Tur2!Q15+Tur3!Q15</f>
        <v>78</v>
      </c>
      <c r="V15" s="94">
        <f>Sum!O15</f>
        <v>9</v>
      </c>
      <c r="X15" s="29">
        <f t="shared" si="2"/>
        <v>0</v>
      </c>
    </row>
    <row r="16" spans="1:24" s="90" customFormat="1" ht="18">
      <c r="A16" s="87"/>
      <c r="B16" s="46">
        <v>10</v>
      </c>
      <c r="C16" s="88">
        <f>List!C15</f>
        <v>0</v>
      </c>
      <c r="D16" s="48"/>
      <c r="E16" s="48"/>
      <c r="F16" s="48"/>
      <c r="G16" s="49"/>
      <c r="H16" s="49"/>
      <c r="I16" s="49"/>
      <c r="J16" s="48"/>
      <c r="K16" s="48"/>
      <c r="L16" s="48"/>
      <c r="M16" s="49"/>
      <c r="N16" s="49"/>
      <c r="O16" s="49"/>
      <c r="P16" s="89">
        <f t="shared" si="0"/>
        <v>0</v>
      </c>
      <c r="Q16" s="105">
        <f t="shared" si="1"/>
        <v>0</v>
      </c>
      <c r="R16" s="89">
        <f t="shared" si="3"/>
        <v>1</v>
      </c>
      <c r="S16" s="50">
        <v>10</v>
      </c>
      <c r="T16" s="89">
        <f>P16+Tur1!P16+Tur2!P16+Tur3!P16</f>
        <v>3</v>
      </c>
      <c r="U16" s="47">
        <f>Q16+Tur1!Q16+Tur2!Q16+Tur3!Q16</f>
        <v>57</v>
      </c>
      <c r="V16" s="89">
        <f>Sum!O16</f>
        <v>10</v>
      </c>
      <c r="X16" s="29">
        <f t="shared" si="2"/>
        <v>0</v>
      </c>
    </row>
    <row r="17" spans="1:24" s="90" customFormat="1" ht="18">
      <c r="A17" s="87"/>
      <c r="B17" s="13">
        <v>11</v>
      </c>
      <c r="C17" s="91">
        <f>List!C16</f>
        <v>0</v>
      </c>
      <c r="D17" s="24"/>
      <c r="E17" s="24"/>
      <c r="F17" s="24"/>
      <c r="G17" s="34"/>
      <c r="H17" s="34"/>
      <c r="I17" s="34"/>
      <c r="J17" s="24"/>
      <c r="K17" s="24"/>
      <c r="L17" s="24"/>
      <c r="M17" s="34"/>
      <c r="N17" s="34"/>
      <c r="O17" s="34"/>
      <c r="P17" s="92">
        <f t="shared" si="0"/>
        <v>0</v>
      </c>
      <c r="Q17" s="106">
        <f t="shared" si="1"/>
        <v>0</v>
      </c>
      <c r="R17" s="92">
        <f t="shared" si="3"/>
        <v>1</v>
      </c>
      <c r="S17" s="14">
        <v>11</v>
      </c>
      <c r="T17" s="92">
        <f>P17+Tur1!P17+Tur2!P17+Tur3!P17</f>
        <v>2</v>
      </c>
      <c r="U17" s="11">
        <f>Q17+Tur1!Q17+Tur2!Q17+Tur3!Q17</f>
        <v>37</v>
      </c>
      <c r="V17" s="92">
        <f>Sum!O17</f>
        <v>11</v>
      </c>
      <c r="X17" s="29">
        <f t="shared" si="2"/>
        <v>0</v>
      </c>
    </row>
    <row r="18" spans="1:24" s="90" customFormat="1" ht="18.75" thickBot="1">
      <c r="A18" s="87"/>
      <c r="B18" s="15">
        <v>12</v>
      </c>
      <c r="C18" s="93">
        <f>List!C17</f>
        <v>0</v>
      </c>
      <c r="D18" s="39"/>
      <c r="E18" s="39"/>
      <c r="F18" s="39"/>
      <c r="G18" s="40"/>
      <c r="H18" s="40"/>
      <c r="I18" s="40"/>
      <c r="J18" s="39"/>
      <c r="K18" s="39"/>
      <c r="L18" s="39"/>
      <c r="M18" s="40"/>
      <c r="N18" s="40"/>
      <c r="O18" s="40"/>
      <c r="P18" s="94">
        <f t="shared" si="0"/>
        <v>0</v>
      </c>
      <c r="Q18" s="107">
        <f t="shared" si="1"/>
        <v>0</v>
      </c>
      <c r="R18" s="94">
        <f t="shared" si="3"/>
        <v>1</v>
      </c>
      <c r="S18" s="17">
        <v>12</v>
      </c>
      <c r="T18" s="94">
        <f>P18+Tur1!P18+Tur2!P18+Tur3!P18</f>
        <v>1</v>
      </c>
      <c r="U18" s="16">
        <f>Q18+Tur1!Q18+Tur2!Q18+Tur3!Q18</f>
        <v>18</v>
      </c>
      <c r="V18" s="94">
        <f>Sum!O18</f>
        <v>12</v>
      </c>
      <c r="X18" s="29">
        <f t="shared" si="2"/>
        <v>0</v>
      </c>
    </row>
    <row r="19" spans="1:24" s="90" customFormat="1" ht="18">
      <c r="A19" s="87"/>
      <c r="B19" s="46">
        <v>13</v>
      </c>
      <c r="C19" s="88">
        <f>List!C18</f>
        <v>0</v>
      </c>
      <c r="D19" s="48"/>
      <c r="E19" s="48"/>
      <c r="F19" s="48"/>
      <c r="G19" s="49"/>
      <c r="H19" s="49"/>
      <c r="I19" s="49"/>
      <c r="J19" s="48"/>
      <c r="K19" s="48"/>
      <c r="L19" s="48"/>
      <c r="M19" s="49"/>
      <c r="N19" s="49"/>
      <c r="O19" s="49"/>
      <c r="P19" s="89">
        <f t="shared" si="0"/>
        <v>0</v>
      </c>
      <c r="Q19" s="105">
        <f t="shared" si="1"/>
        <v>0</v>
      </c>
      <c r="R19" s="89">
        <f t="shared" si="3"/>
        <v>1</v>
      </c>
      <c r="S19" s="50">
        <v>13</v>
      </c>
      <c r="T19" s="89">
        <f>P19+Tur1!P19+Tur2!P19+Tur3!P19</f>
        <v>0</v>
      </c>
      <c r="U19" s="47">
        <f>Q19+Tur1!Q19+Tur2!Q19+Tur3!Q19</f>
        <v>0</v>
      </c>
      <c r="V19" s="89">
        <f>Sum!O19</f>
        <v>13</v>
      </c>
      <c r="X19" s="29">
        <f t="shared" si="2"/>
        <v>0</v>
      </c>
    </row>
    <row r="20" spans="1:24" s="90" customFormat="1" ht="18">
      <c r="A20" s="87"/>
      <c r="B20" s="13">
        <v>14</v>
      </c>
      <c r="C20" s="91">
        <f>List!C19</f>
        <v>0</v>
      </c>
      <c r="D20" s="24"/>
      <c r="E20" s="24"/>
      <c r="F20" s="24"/>
      <c r="G20" s="34"/>
      <c r="H20" s="34"/>
      <c r="I20" s="34"/>
      <c r="J20" s="24"/>
      <c r="K20" s="24"/>
      <c r="L20" s="24"/>
      <c r="M20" s="34"/>
      <c r="N20" s="34"/>
      <c r="O20" s="34"/>
      <c r="P20" s="92">
        <f t="shared" si="0"/>
        <v>0</v>
      </c>
      <c r="Q20" s="106">
        <f t="shared" si="1"/>
        <v>0</v>
      </c>
      <c r="R20" s="92">
        <f t="shared" si="3"/>
        <v>1</v>
      </c>
      <c r="S20" s="14">
        <v>14</v>
      </c>
      <c r="T20" s="92">
        <f>P20+Tur1!P20+Tur2!P20+Tur3!P20</f>
        <v>0</v>
      </c>
      <c r="U20" s="11">
        <f>Q20+Tur1!Q20+Tur2!Q20+Tur3!Q20</f>
        <v>0</v>
      </c>
      <c r="V20" s="92">
        <f>Sum!O20</f>
        <v>13</v>
      </c>
      <c r="X20" s="29">
        <f t="shared" si="2"/>
        <v>0</v>
      </c>
    </row>
    <row r="21" spans="1:24" s="90" customFormat="1" ht="18.75" thickBot="1">
      <c r="A21" s="87"/>
      <c r="B21" s="15">
        <v>15</v>
      </c>
      <c r="C21" s="93">
        <f>List!C20</f>
        <v>0</v>
      </c>
      <c r="D21" s="39"/>
      <c r="E21" s="39"/>
      <c r="F21" s="39"/>
      <c r="G21" s="40"/>
      <c r="H21" s="40"/>
      <c r="I21" s="40"/>
      <c r="J21" s="39"/>
      <c r="K21" s="39"/>
      <c r="L21" s="39"/>
      <c r="M21" s="40"/>
      <c r="N21" s="40"/>
      <c r="O21" s="40"/>
      <c r="P21" s="94">
        <f t="shared" si="0"/>
        <v>0</v>
      </c>
      <c r="Q21" s="107">
        <f t="shared" si="1"/>
        <v>0</v>
      </c>
      <c r="R21" s="94">
        <f t="shared" si="3"/>
        <v>1</v>
      </c>
      <c r="S21" s="17">
        <v>15</v>
      </c>
      <c r="T21" s="94">
        <f>P21+Tur1!P21+Tur2!P21+Tur3!P21</f>
        <v>0</v>
      </c>
      <c r="U21" s="16">
        <f>Q21+Tur1!Q21+Tur2!Q21+Tur3!Q21</f>
        <v>0</v>
      </c>
      <c r="V21" s="94">
        <f>Sum!O21</f>
        <v>13</v>
      </c>
      <c r="X21" s="29">
        <f t="shared" si="2"/>
        <v>0</v>
      </c>
    </row>
    <row r="22" spans="1:24" s="90" customFormat="1" ht="18">
      <c r="A22" s="87"/>
      <c r="B22" s="18">
        <v>16</v>
      </c>
      <c r="C22" s="95">
        <f>List!C21</f>
        <v>0</v>
      </c>
      <c r="D22" s="44"/>
      <c r="E22" s="44"/>
      <c r="F22" s="44"/>
      <c r="G22" s="45"/>
      <c r="H22" s="45"/>
      <c r="I22" s="45"/>
      <c r="J22" s="44"/>
      <c r="K22" s="44"/>
      <c r="L22" s="44"/>
      <c r="M22" s="45"/>
      <c r="N22" s="45"/>
      <c r="O22" s="45"/>
      <c r="P22" s="96">
        <f t="shared" si="0"/>
        <v>0</v>
      </c>
      <c r="Q22" s="108">
        <f t="shared" si="1"/>
        <v>0</v>
      </c>
      <c r="R22" s="96">
        <f t="shared" si="3"/>
        <v>1</v>
      </c>
      <c r="S22" s="20">
        <v>16</v>
      </c>
      <c r="T22" s="96">
        <f>P22+Tur1!P22+Tur2!P22+Tur3!P22</f>
        <v>0</v>
      </c>
      <c r="U22" s="19">
        <f>Q22+Tur1!Q22+Tur2!Q22+Tur3!Q22</f>
        <v>0</v>
      </c>
      <c r="V22" s="96">
        <f>Sum!O22</f>
        <v>13</v>
      </c>
      <c r="X22" s="29">
        <f t="shared" si="2"/>
        <v>0</v>
      </c>
    </row>
    <row r="23" spans="1:24" s="90" customFormat="1" ht="18">
      <c r="A23" s="87"/>
      <c r="B23" s="13">
        <v>17</v>
      </c>
      <c r="C23" s="91">
        <f>List!C22</f>
        <v>0</v>
      </c>
      <c r="D23" s="24"/>
      <c r="E23" s="24"/>
      <c r="F23" s="24"/>
      <c r="G23" s="34"/>
      <c r="H23" s="34"/>
      <c r="I23" s="34"/>
      <c r="J23" s="24"/>
      <c r="K23" s="24"/>
      <c r="L23" s="24"/>
      <c r="M23" s="34"/>
      <c r="N23" s="34"/>
      <c r="O23" s="34"/>
      <c r="P23" s="92">
        <f t="shared" si="0"/>
        <v>0</v>
      </c>
      <c r="Q23" s="106">
        <f t="shared" si="1"/>
        <v>0</v>
      </c>
      <c r="R23" s="92">
        <f t="shared" si="3"/>
        <v>1</v>
      </c>
      <c r="S23" s="14">
        <v>17</v>
      </c>
      <c r="T23" s="92">
        <f>P23+Tur1!P23+Tur2!P23+Tur3!P23</f>
        <v>0</v>
      </c>
      <c r="U23" s="11">
        <f>Q23+Tur1!Q23+Tur2!Q23+Tur3!Q23</f>
        <v>0</v>
      </c>
      <c r="V23" s="92">
        <f>Sum!O23</f>
        <v>13</v>
      </c>
      <c r="X23" s="29">
        <f t="shared" si="2"/>
        <v>0</v>
      </c>
    </row>
    <row r="24" spans="1:24" s="90" customFormat="1" ht="18.75" thickBot="1">
      <c r="A24" s="87"/>
      <c r="B24" s="51">
        <v>18</v>
      </c>
      <c r="C24" s="97">
        <f>List!C23</f>
        <v>0</v>
      </c>
      <c r="D24" s="37"/>
      <c r="E24" s="37"/>
      <c r="F24" s="37"/>
      <c r="G24" s="38"/>
      <c r="H24" s="38"/>
      <c r="I24" s="38"/>
      <c r="J24" s="37"/>
      <c r="K24" s="37"/>
      <c r="L24" s="37"/>
      <c r="M24" s="38"/>
      <c r="N24" s="38"/>
      <c r="O24" s="38"/>
      <c r="P24" s="98">
        <f t="shared" si="0"/>
        <v>0</v>
      </c>
      <c r="Q24" s="109">
        <f t="shared" si="1"/>
        <v>0</v>
      </c>
      <c r="R24" s="98">
        <f t="shared" si="3"/>
        <v>1</v>
      </c>
      <c r="S24" s="52">
        <v>18</v>
      </c>
      <c r="T24" s="98">
        <f>P24+Tur1!P24+Tur2!P24+Tur3!P24</f>
        <v>0</v>
      </c>
      <c r="U24" s="36">
        <f>Q24+Tur1!Q24+Tur2!Q24+Tur3!Q24</f>
        <v>0</v>
      </c>
      <c r="V24" s="98">
        <f>Sum!O24</f>
        <v>13</v>
      </c>
      <c r="X24" s="29">
        <f t="shared" si="2"/>
        <v>0</v>
      </c>
    </row>
    <row r="25" spans="1:24" s="90" customFormat="1" ht="18">
      <c r="A25" s="87"/>
      <c r="B25" s="46">
        <v>19</v>
      </c>
      <c r="C25" s="88">
        <f>List!C24</f>
        <v>0</v>
      </c>
      <c r="D25" s="48"/>
      <c r="E25" s="48"/>
      <c r="F25" s="48"/>
      <c r="G25" s="49"/>
      <c r="H25" s="49"/>
      <c r="I25" s="49"/>
      <c r="J25" s="48"/>
      <c r="K25" s="48"/>
      <c r="L25" s="48"/>
      <c r="M25" s="49"/>
      <c r="N25" s="49"/>
      <c r="O25" s="49"/>
      <c r="P25" s="89">
        <f t="shared" si="0"/>
        <v>0</v>
      </c>
      <c r="Q25" s="105">
        <f t="shared" si="1"/>
        <v>0</v>
      </c>
      <c r="R25" s="89">
        <f t="shared" si="3"/>
        <v>1</v>
      </c>
      <c r="S25" s="50">
        <v>19</v>
      </c>
      <c r="T25" s="89">
        <f>P25+Tur1!P25+Tur2!P25+Tur3!P25</f>
        <v>0</v>
      </c>
      <c r="U25" s="47">
        <f>Q25+Tur1!Q25+Tur2!Q25+Tur3!Q25</f>
        <v>0</v>
      </c>
      <c r="V25" s="89">
        <f>Sum!O25</f>
        <v>13</v>
      </c>
      <c r="X25" s="29">
        <f t="shared" si="2"/>
        <v>0</v>
      </c>
    </row>
    <row r="26" spans="1:24" s="90" customFormat="1" ht="18">
      <c r="A26" s="87"/>
      <c r="B26" s="13">
        <v>20</v>
      </c>
      <c r="C26" s="91">
        <f>List!C25</f>
        <v>0</v>
      </c>
      <c r="D26" s="24"/>
      <c r="E26" s="24"/>
      <c r="F26" s="24"/>
      <c r="G26" s="34"/>
      <c r="H26" s="34"/>
      <c r="I26" s="34"/>
      <c r="J26" s="24"/>
      <c r="K26" s="24"/>
      <c r="L26" s="24"/>
      <c r="M26" s="34"/>
      <c r="N26" s="34"/>
      <c r="O26" s="34"/>
      <c r="P26" s="92">
        <f t="shared" si="0"/>
        <v>0</v>
      </c>
      <c r="Q26" s="106">
        <f t="shared" si="1"/>
        <v>0</v>
      </c>
      <c r="R26" s="92">
        <f t="shared" si="3"/>
        <v>1</v>
      </c>
      <c r="S26" s="14">
        <v>20</v>
      </c>
      <c r="T26" s="92">
        <f>P26+Tur1!P26+Tur2!P26+Tur3!P26</f>
        <v>0</v>
      </c>
      <c r="U26" s="11">
        <f>Q26+Tur1!Q26+Tur2!Q26+Tur3!Q26</f>
        <v>0</v>
      </c>
      <c r="V26" s="92">
        <f>Sum!O26</f>
        <v>13</v>
      </c>
      <c r="X26" s="29">
        <f t="shared" si="2"/>
        <v>0</v>
      </c>
    </row>
    <row r="27" spans="1:24" s="90" customFormat="1" ht="18.75" thickBot="1">
      <c r="A27" s="87"/>
      <c r="B27" s="15">
        <v>21</v>
      </c>
      <c r="C27" s="93">
        <f>List!C26</f>
        <v>0</v>
      </c>
      <c r="D27" s="39"/>
      <c r="E27" s="39"/>
      <c r="F27" s="39"/>
      <c r="G27" s="40"/>
      <c r="H27" s="40"/>
      <c r="I27" s="40"/>
      <c r="J27" s="39"/>
      <c r="K27" s="39"/>
      <c r="L27" s="39"/>
      <c r="M27" s="40"/>
      <c r="N27" s="40"/>
      <c r="O27" s="40"/>
      <c r="P27" s="94">
        <f t="shared" si="0"/>
        <v>0</v>
      </c>
      <c r="Q27" s="107">
        <f t="shared" si="1"/>
        <v>0</v>
      </c>
      <c r="R27" s="94">
        <f t="shared" si="3"/>
        <v>1</v>
      </c>
      <c r="S27" s="17">
        <v>21</v>
      </c>
      <c r="T27" s="94">
        <f>P27+Tur1!P27+Tur2!P27+Tur3!P27</f>
        <v>0</v>
      </c>
      <c r="U27" s="16">
        <f>Q27+Tur1!Q27+Tur2!Q27+Tur3!Q27</f>
        <v>0</v>
      </c>
      <c r="V27" s="94">
        <f>Sum!O27</f>
        <v>13</v>
      </c>
      <c r="X27" s="29">
        <f t="shared" si="2"/>
        <v>0</v>
      </c>
    </row>
    <row r="28" spans="1:24" s="90" customFormat="1" ht="18">
      <c r="A28" s="87"/>
      <c r="B28" s="46">
        <v>22</v>
      </c>
      <c r="C28" s="88">
        <f>List!C27</f>
        <v>0</v>
      </c>
      <c r="D28" s="48"/>
      <c r="E28" s="48"/>
      <c r="F28" s="48"/>
      <c r="G28" s="49"/>
      <c r="H28" s="49"/>
      <c r="I28" s="49"/>
      <c r="J28" s="48"/>
      <c r="K28" s="48"/>
      <c r="L28" s="48"/>
      <c r="M28" s="49"/>
      <c r="N28" s="49"/>
      <c r="O28" s="49"/>
      <c r="P28" s="89">
        <f t="shared" si="0"/>
        <v>0</v>
      </c>
      <c r="Q28" s="105">
        <f t="shared" si="1"/>
        <v>0</v>
      </c>
      <c r="R28" s="89">
        <f t="shared" si="3"/>
        <v>1</v>
      </c>
      <c r="S28" s="50">
        <v>22</v>
      </c>
      <c r="T28" s="89">
        <f>P28+Tur1!P28+Tur2!P28+Tur3!P28</f>
        <v>0</v>
      </c>
      <c r="U28" s="47">
        <f>Q28+Tur1!Q28+Tur2!Q28+Tur3!Q28</f>
        <v>0</v>
      </c>
      <c r="V28" s="89">
        <f>Sum!O28</f>
        <v>13</v>
      </c>
      <c r="X28" s="29">
        <f t="shared" si="2"/>
        <v>0</v>
      </c>
    </row>
    <row r="29" spans="1:24" s="90" customFormat="1" ht="18">
      <c r="A29" s="87"/>
      <c r="B29" s="13">
        <v>23</v>
      </c>
      <c r="C29" s="91">
        <f>List!C28</f>
        <v>0</v>
      </c>
      <c r="D29" s="24"/>
      <c r="E29" s="24"/>
      <c r="F29" s="24"/>
      <c r="G29" s="34"/>
      <c r="H29" s="34"/>
      <c r="I29" s="34"/>
      <c r="J29" s="24"/>
      <c r="K29" s="24"/>
      <c r="L29" s="24"/>
      <c r="M29" s="34"/>
      <c r="N29" s="34"/>
      <c r="O29" s="34"/>
      <c r="P29" s="92">
        <f t="shared" si="0"/>
        <v>0</v>
      </c>
      <c r="Q29" s="106">
        <f t="shared" si="1"/>
        <v>0</v>
      </c>
      <c r="R29" s="92">
        <f t="shared" si="3"/>
        <v>1</v>
      </c>
      <c r="S29" s="14">
        <v>23</v>
      </c>
      <c r="T29" s="92">
        <f>P29+Tur1!P29+Tur2!P29+Tur3!P29</f>
        <v>0</v>
      </c>
      <c r="U29" s="11">
        <f>Q29+Tur1!Q29+Tur2!Q29+Tur3!Q29</f>
        <v>0</v>
      </c>
      <c r="V29" s="92">
        <f>Sum!O29</f>
        <v>13</v>
      </c>
      <c r="X29" s="29">
        <f t="shared" si="2"/>
        <v>0</v>
      </c>
    </row>
    <row r="30" spans="1:24" s="90" customFormat="1" ht="18.75" thickBot="1">
      <c r="A30" s="87"/>
      <c r="B30" s="15">
        <v>24</v>
      </c>
      <c r="C30" s="93">
        <f>List!C29</f>
        <v>0</v>
      </c>
      <c r="D30" s="39"/>
      <c r="E30" s="39"/>
      <c r="F30" s="39"/>
      <c r="G30" s="40"/>
      <c r="H30" s="40"/>
      <c r="I30" s="40"/>
      <c r="J30" s="39"/>
      <c r="K30" s="39"/>
      <c r="L30" s="39"/>
      <c r="M30" s="40"/>
      <c r="N30" s="40"/>
      <c r="O30" s="40"/>
      <c r="P30" s="94">
        <f t="shared" si="0"/>
        <v>0</v>
      </c>
      <c r="Q30" s="107">
        <f t="shared" si="1"/>
        <v>0</v>
      </c>
      <c r="R30" s="94">
        <f t="shared" si="3"/>
        <v>1</v>
      </c>
      <c r="S30" s="17">
        <v>24</v>
      </c>
      <c r="T30" s="94">
        <f>P30+Tur1!P30+Tur2!P30+Tur3!P30</f>
        <v>0</v>
      </c>
      <c r="U30" s="16">
        <f>Q30+Tur1!Q30+Tur2!Q30+Tur3!Q30</f>
        <v>0</v>
      </c>
      <c r="V30" s="94">
        <f>Sum!O30</f>
        <v>13</v>
      </c>
      <c r="X30" s="29">
        <f t="shared" si="2"/>
        <v>0</v>
      </c>
    </row>
    <row r="31" spans="1:24" s="90" customFormat="1" ht="18">
      <c r="A31" s="87"/>
      <c r="B31" s="46">
        <v>25</v>
      </c>
      <c r="C31" s="88">
        <f>List!C30</f>
        <v>0</v>
      </c>
      <c r="D31" s="48"/>
      <c r="E31" s="48"/>
      <c r="F31" s="48"/>
      <c r="G31" s="49"/>
      <c r="H31" s="49"/>
      <c r="I31" s="49"/>
      <c r="J31" s="48"/>
      <c r="K31" s="48"/>
      <c r="L31" s="48"/>
      <c r="M31" s="49"/>
      <c r="N31" s="49"/>
      <c r="O31" s="49"/>
      <c r="P31" s="89">
        <f t="shared" si="0"/>
        <v>0</v>
      </c>
      <c r="Q31" s="105">
        <f t="shared" si="1"/>
        <v>0</v>
      </c>
      <c r="R31" s="89">
        <f t="shared" si="3"/>
        <v>1</v>
      </c>
      <c r="S31" s="50">
        <v>25</v>
      </c>
      <c r="T31" s="89">
        <f>P31+Tur1!P31+Tur2!P31+Tur3!P31</f>
        <v>0</v>
      </c>
      <c r="U31" s="47">
        <f>Q31+Tur1!Q31+Tur2!Q31+Tur3!Q31</f>
        <v>0</v>
      </c>
      <c r="V31" s="89">
        <f>Sum!O31</f>
        <v>13</v>
      </c>
      <c r="X31" s="29">
        <f t="shared" si="2"/>
        <v>0</v>
      </c>
    </row>
    <row r="32" spans="1:24" s="90" customFormat="1" ht="18">
      <c r="A32" s="87"/>
      <c r="B32" s="13">
        <v>26</v>
      </c>
      <c r="C32" s="91">
        <f>List!C31</f>
        <v>0</v>
      </c>
      <c r="D32" s="24"/>
      <c r="E32" s="24"/>
      <c r="F32" s="24"/>
      <c r="G32" s="34"/>
      <c r="H32" s="34"/>
      <c r="I32" s="34"/>
      <c r="J32" s="24"/>
      <c r="K32" s="24"/>
      <c r="L32" s="24"/>
      <c r="M32" s="34"/>
      <c r="N32" s="34"/>
      <c r="O32" s="34"/>
      <c r="P32" s="92">
        <f t="shared" si="0"/>
        <v>0</v>
      </c>
      <c r="Q32" s="106">
        <f t="shared" si="1"/>
        <v>0</v>
      </c>
      <c r="R32" s="92">
        <f t="shared" si="3"/>
        <v>1</v>
      </c>
      <c r="S32" s="14">
        <v>26</v>
      </c>
      <c r="T32" s="92">
        <f>P32+Tur1!P32+Tur2!P32+Tur3!P32</f>
        <v>0</v>
      </c>
      <c r="U32" s="11">
        <f>Q32+Tur1!Q32+Tur2!Q32+Tur3!Q32</f>
        <v>0</v>
      </c>
      <c r="V32" s="92">
        <f>Sum!O32</f>
        <v>13</v>
      </c>
      <c r="X32" s="29">
        <f t="shared" si="2"/>
        <v>0</v>
      </c>
    </row>
    <row r="33" spans="1:24" s="90" customFormat="1" ht="18.75" thickBot="1">
      <c r="A33" s="87"/>
      <c r="B33" s="15">
        <v>27</v>
      </c>
      <c r="C33" s="93">
        <f>List!C32</f>
        <v>0</v>
      </c>
      <c r="D33" s="39"/>
      <c r="E33" s="39"/>
      <c r="F33" s="39"/>
      <c r="G33" s="40"/>
      <c r="H33" s="40"/>
      <c r="I33" s="40"/>
      <c r="J33" s="39"/>
      <c r="K33" s="39"/>
      <c r="L33" s="39"/>
      <c r="M33" s="40"/>
      <c r="N33" s="40"/>
      <c r="O33" s="40"/>
      <c r="P33" s="94">
        <f t="shared" si="0"/>
        <v>0</v>
      </c>
      <c r="Q33" s="107">
        <f t="shared" si="1"/>
        <v>0</v>
      </c>
      <c r="R33" s="94">
        <f t="shared" si="3"/>
        <v>1</v>
      </c>
      <c r="S33" s="17">
        <v>27</v>
      </c>
      <c r="T33" s="94">
        <f>P33+Tur1!P33+Tur2!P33+Tur3!P33</f>
        <v>0</v>
      </c>
      <c r="U33" s="16">
        <f>Q33+Tur1!Q33+Tur2!Q33+Tur3!Q33</f>
        <v>0</v>
      </c>
      <c r="V33" s="94">
        <f>Sum!O33</f>
        <v>13</v>
      </c>
      <c r="X33" s="29">
        <f t="shared" si="2"/>
        <v>0</v>
      </c>
    </row>
    <row r="34" spans="1:24" s="90" customFormat="1" ht="18">
      <c r="A34" s="87"/>
      <c r="B34" s="46">
        <v>28</v>
      </c>
      <c r="C34" s="88">
        <f>List!C33</f>
        <v>0</v>
      </c>
      <c r="D34" s="48"/>
      <c r="E34" s="48"/>
      <c r="F34" s="48"/>
      <c r="G34" s="49"/>
      <c r="H34" s="49"/>
      <c r="I34" s="49"/>
      <c r="J34" s="48"/>
      <c r="K34" s="48"/>
      <c r="L34" s="48"/>
      <c r="M34" s="49"/>
      <c r="N34" s="49"/>
      <c r="O34" s="49"/>
      <c r="P34" s="89">
        <f t="shared" si="0"/>
        <v>0</v>
      </c>
      <c r="Q34" s="105">
        <f t="shared" si="1"/>
        <v>0</v>
      </c>
      <c r="R34" s="89">
        <f t="shared" si="3"/>
        <v>1</v>
      </c>
      <c r="S34" s="50">
        <v>28</v>
      </c>
      <c r="T34" s="89">
        <f>P34+Tur1!P34+Tur2!P34+Tur3!P34</f>
        <v>0</v>
      </c>
      <c r="U34" s="47">
        <f>Q34+Tur1!Q34+Tur2!Q34+Tur3!Q34</f>
        <v>0</v>
      </c>
      <c r="V34" s="89">
        <f>Sum!O34</f>
        <v>13</v>
      </c>
      <c r="X34" s="29">
        <f t="shared" si="2"/>
        <v>0</v>
      </c>
    </row>
    <row r="35" spans="1:24" s="90" customFormat="1" ht="18">
      <c r="A35" s="87"/>
      <c r="B35" s="13">
        <v>29</v>
      </c>
      <c r="C35" s="91">
        <f>List!C34</f>
        <v>0</v>
      </c>
      <c r="D35" s="24"/>
      <c r="E35" s="24"/>
      <c r="F35" s="24"/>
      <c r="G35" s="34"/>
      <c r="H35" s="34"/>
      <c r="I35" s="34"/>
      <c r="J35" s="24"/>
      <c r="K35" s="24"/>
      <c r="L35" s="24"/>
      <c r="M35" s="34"/>
      <c r="N35" s="34"/>
      <c r="O35" s="34"/>
      <c r="P35" s="92">
        <f t="shared" si="0"/>
        <v>0</v>
      </c>
      <c r="Q35" s="106">
        <f t="shared" si="1"/>
        <v>0</v>
      </c>
      <c r="R35" s="92">
        <f t="shared" si="3"/>
        <v>1</v>
      </c>
      <c r="S35" s="14">
        <v>29</v>
      </c>
      <c r="T35" s="92">
        <f>P35+Tur1!P35+Tur2!P35+Tur3!P35</f>
        <v>0</v>
      </c>
      <c r="U35" s="11">
        <f>Q35+Tur1!Q35+Tur2!Q35+Tur3!Q35</f>
        <v>0</v>
      </c>
      <c r="V35" s="92">
        <f>Sum!O35</f>
        <v>13</v>
      </c>
      <c r="X35" s="29">
        <f t="shared" si="2"/>
        <v>0</v>
      </c>
    </row>
    <row r="36" spans="1:24" s="90" customFormat="1" ht="18.75" thickBot="1">
      <c r="A36" s="87"/>
      <c r="B36" s="15">
        <v>30</v>
      </c>
      <c r="C36" s="93">
        <f>List!C35</f>
        <v>0</v>
      </c>
      <c r="D36" s="39"/>
      <c r="E36" s="39"/>
      <c r="F36" s="39"/>
      <c r="G36" s="40"/>
      <c r="H36" s="40"/>
      <c r="I36" s="40"/>
      <c r="J36" s="39"/>
      <c r="K36" s="39"/>
      <c r="L36" s="39"/>
      <c r="M36" s="40"/>
      <c r="N36" s="40"/>
      <c r="O36" s="40"/>
      <c r="P36" s="94">
        <f t="shared" si="0"/>
        <v>0</v>
      </c>
      <c r="Q36" s="107">
        <f t="shared" si="1"/>
        <v>0</v>
      </c>
      <c r="R36" s="94">
        <f t="shared" si="3"/>
        <v>1</v>
      </c>
      <c r="S36" s="17">
        <v>30</v>
      </c>
      <c r="T36" s="94">
        <f>P36+Tur1!P36+Tur2!P36+Tur3!P36</f>
        <v>0</v>
      </c>
      <c r="U36" s="16">
        <f>Q36+Tur1!Q36+Tur2!Q36+Tur3!Q36</f>
        <v>0</v>
      </c>
      <c r="V36" s="94">
        <f>Sum!O36</f>
        <v>13</v>
      </c>
      <c r="X36" s="29">
        <f t="shared" si="2"/>
        <v>0</v>
      </c>
    </row>
    <row r="37" spans="1:24" s="100" customFormat="1" ht="15.75" thickBot="1">
      <c r="A37" s="99"/>
      <c r="B37" s="31"/>
      <c r="C37" s="31"/>
      <c r="D37" s="41">
        <f aca="true" t="shared" si="4" ref="D37:O37">$S$3-SUM(D7:D36)</f>
        <v>11</v>
      </c>
      <c r="E37" s="42">
        <f t="shared" si="4"/>
        <v>11</v>
      </c>
      <c r="F37" s="42">
        <f t="shared" si="4"/>
        <v>11</v>
      </c>
      <c r="G37" s="42">
        <f t="shared" si="4"/>
        <v>11</v>
      </c>
      <c r="H37" s="42">
        <f t="shared" si="4"/>
        <v>11</v>
      </c>
      <c r="I37" s="42">
        <f t="shared" si="4"/>
        <v>11</v>
      </c>
      <c r="J37" s="42">
        <f t="shared" si="4"/>
        <v>11</v>
      </c>
      <c r="K37" s="42">
        <f t="shared" si="4"/>
        <v>11</v>
      </c>
      <c r="L37" s="42">
        <f t="shared" si="4"/>
        <v>11</v>
      </c>
      <c r="M37" s="42">
        <f t="shared" si="4"/>
        <v>11</v>
      </c>
      <c r="N37" s="42">
        <f t="shared" si="4"/>
        <v>11</v>
      </c>
      <c r="O37" s="42">
        <f t="shared" si="4"/>
        <v>11</v>
      </c>
      <c r="P37" s="31"/>
      <c r="Q37" s="31"/>
      <c r="R37" s="31"/>
      <c r="S37" s="31"/>
      <c r="T37" s="31"/>
      <c r="U37" s="31"/>
      <c r="V37" s="31"/>
      <c r="X37" s="35"/>
    </row>
  </sheetData>
  <mergeCells count="6">
    <mergeCell ref="B1:S1"/>
    <mergeCell ref="P3:R3"/>
    <mergeCell ref="B5:B6"/>
    <mergeCell ref="C5:C6"/>
    <mergeCell ref="S5:S6"/>
    <mergeCell ref="B3:C3"/>
  </mergeCells>
  <dataValidations count="1">
    <dataValidation type="whole" allowBlank="1" showInputMessage="1" showErrorMessage="1" errorTitle="Wrong number" error="Введите 0 или 1" sqref="D7:O36">
      <formula1>0</formula1>
      <formula2>1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B1:T39"/>
  <sheetViews>
    <sheetView workbookViewId="0" topLeftCell="F1">
      <pane ySplit="6" topLeftCell="BM7" activePane="bottomLeft" state="frozen"/>
      <selection pane="topLeft" activeCell="A1" sqref="A1"/>
      <selection pane="bottomLeft" activeCell="R10" sqref="R10"/>
    </sheetView>
  </sheetViews>
  <sheetFormatPr defaultColWidth="9.00390625" defaultRowHeight="12.75"/>
  <cols>
    <col min="1" max="1" width="1.25" style="130" customWidth="1"/>
    <col min="2" max="2" width="4.375" style="130" customWidth="1"/>
    <col min="3" max="3" width="25.625" style="130" customWidth="1"/>
    <col min="4" max="4" width="4.875" style="130" customWidth="1"/>
    <col min="5" max="5" width="7.25390625" style="130" customWidth="1"/>
    <col min="6" max="6" width="4.875" style="130" customWidth="1"/>
    <col min="7" max="7" width="7.25390625" style="130" customWidth="1"/>
    <col min="8" max="8" width="4.875" style="130" customWidth="1"/>
    <col min="9" max="9" width="7.25390625" style="130" customWidth="1"/>
    <col min="10" max="10" width="4.875" style="130" customWidth="1"/>
    <col min="11" max="11" width="7.25390625" style="130" customWidth="1"/>
    <col min="12" max="12" width="7.75390625" style="130" customWidth="1"/>
    <col min="13" max="13" width="10.25390625" style="130" customWidth="1"/>
    <col min="14" max="14" width="20.375" style="129" hidden="1" customWidth="1"/>
    <col min="15" max="15" width="7.75390625" style="130" customWidth="1"/>
    <col min="16" max="16" width="11.375" style="130" customWidth="1"/>
    <col min="17" max="17" width="4.875" style="130" customWidth="1"/>
    <col min="18" max="18" width="8.875" style="5" customWidth="1"/>
    <col min="19" max="19" width="8.875" style="130" hidden="1" customWidth="1"/>
    <col min="20" max="16384" width="8.875" style="130" customWidth="1"/>
  </cols>
  <sheetData>
    <row r="1" spans="2:20" s="2" customFormat="1" ht="27.75" customHeight="1">
      <c r="B1" s="135" t="s">
        <v>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70"/>
      <c r="S1" s="70"/>
      <c r="T1" s="70"/>
    </row>
    <row r="2" spans="3:14" s="5" customFormat="1" ht="6" customHeight="1">
      <c r="C2" s="3"/>
      <c r="D2" s="4"/>
      <c r="E2" s="6"/>
      <c r="F2" s="4"/>
      <c r="G2" s="6"/>
      <c r="H2" s="4"/>
      <c r="I2" s="6"/>
      <c r="J2" s="4"/>
      <c r="K2" s="6"/>
      <c r="L2" s="6"/>
      <c r="M2" s="6"/>
      <c r="N2" s="74"/>
    </row>
    <row r="3" spans="2:20" s="5" customFormat="1" ht="19.5">
      <c r="B3" s="137" t="s">
        <v>10</v>
      </c>
      <c r="C3" s="137"/>
      <c r="D3" s="137"/>
      <c r="E3" s="137"/>
      <c r="F3" s="137"/>
      <c r="G3" s="137"/>
      <c r="H3" s="137"/>
      <c r="I3" s="137"/>
      <c r="J3" s="137"/>
      <c r="K3" s="137"/>
      <c r="L3" s="136" t="s">
        <v>8</v>
      </c>
      <c r="M3" s="136"/>
      <c r="N3" s="136"/>
      <c r="O3" s="136"/>
      <c r="P3" s="133">
        <f>List!$G$3</f>
        <v>11</v>
      </c>
      <c r="Q3" s="28"/>
      <c r="T3" s="73"/>
    </row>
    <row r="4" spans="3:14" s="5" customFormat="1" ht="6" customHeight="1" thickBot="1">
      <c r="C4" s="3"/>
      <c r="D4" s="4"/>
      <c r="E4" s="6"/>
      <c r="F4" s="4"/>
      <c r="G4" s="6"/>
      <c r="H4" s="4"/>
      <c r="I4" s="6"/>
      <c r="J4" s="4"/>
      <c r="K4" s="6"/>
      <c r="L4" s="6"/>
      <c r="M4" s="6"/>
      <c r="N4" s="74"/>
    </row>
    <row r="5" spans="2:18" s="111" customFormat="1" ht="18" customHeight="1">
      <c r="B5" s="149" t="s">
        <v>9</v>
      </c>
      <c r="C5" s="153" t="s">
        <v>5</v>
      </c>
      <c r="D5" s="144" t="s">
        <v>19</v>
      </c>
      <c r="E5" s="144"/>
      <c r="F5" s="144" t="s">
        <v>18</v>
      </c>
      <c r="G5" s="145"/>
      <c r="H5" s="144" t="s">
        <v>21</v>
      </c>
      <c r="I5" s="144"/>
      <c r="J5" s="144" t="s">
        <v>22</v>
      </c>
      <c r="K5" s="145"/>
      <c r="L5" s="134" t="s">
        <v>6</v>
      </c>
      <c r="M5" s="134" t="s">
        <v>0</v>
      </c>
      <c r="N5" s="110"/>
      <c r="O5" s="151" t="s">
        <v>17</v>
      </c>
      <c r="P5" s="131" t="s">
        <v>1</v>
      </c>
      <c r="Q5" s="147" t="s">
        <v>9</v>
      </c>
      <c r="R5" s="10"/>
    </row>
    <row r="6" spans="2:18" s="111" customFormat="1" ht="18.75" thickBot="1">
      <c r="B6" s="150"/>
      <c r="C6" s="154"/>
      <c r="D6" s="77" t="s">
        <v>16</v>
      </c>
      <c r="E6" s="77" t="s">
        <v>15</v>
      </c>
      <c r="F6" s="77" t="s">
        <v>16</v>
      </c>
      <c r="G6" s="84" t="s">
        <v>15</v>
      </c>
      <c r="H6" s="77" t="s">
        <v>16</v>
      </c>
      <c r="I6" s="77" t="s">
        <v>15</v>
      </c>
      <c r="J6" s="77" t="s">
        <v>16</v>
      </c>
      <c r="K6" s="84" t="s">
        <v>15</v>
      </c>
      <c r="L6" s="146"/>
      <c r="M6" s="146"/>
      <c r="N6" s="113"/>
      <c r="O6" s="152"/>
      <c r="P6" s="132" t="s">
        <v>23</v>
      </c>
      <c r="Q6" s="148"/>
      <c r="R6" s="10"/>
    </row>
    <row r="7" spans="2:19" s="111" customFormat="1" ht="18">
      <c r="B7" s="75">
        <v>1</v>
      </c>
      <c r="C7" s="114">
        <f>List!C6</f>
        <v>1</v>
      </c>
      <c r="D7" s="19">
        <f>Tur1!$P7</f>
        <v>12</v>
      </c>
      <c r="E7" s="96">
        <f>Tur1!$Q7</f>
        <v>282</v>
      </c>
      <c r="F7" s="19">
        <f>Tur2!$P7</f>
        <v>0</v>
      </c>
      <c r="G7" s="115">
        <f>Tur2!$Q7</f>
        <v>0</v>
      </c>
      <c r="H7" s="19">
        <f>Tur3!$P7</f>
        <v>0</v>
      </c>
      <c r="I7" s="96">
        <f>Tur3!$Q7</f>
        <v>0</v>
      </c>
      <c r="J7" s="19">
        <f>Tur4!$P7</f>
        <v>0</v>
      </c>
      <c r="K7" s="115">
        <f>Tur4!$Q7</f>
        <v>0</v>
      </c>
      <c r="L7" s="116">
        <f>SUM(Tur1:Tur4!$P7)</f>
        <v>12</v>
      </c>
      <c r="M7" s="116">
        <f>SUM(Tur1:Tur4!$Q7)</f>
        <v>282</v>
      </c>
      <c r="N7" s="117">
        <f>L7*10000+M7</f>
        <v>120282</v>
      </c>
      <c r="O7" s="118">
        <f>RANK(L7,L$7:L$36)</f>
        <v>1</v>
      </c>
      <c r="P7" s="118">
        <f>RANK(N7,N$7:N$36)</f>
        <v>1</v>
      </c>
      <c r="Q7" s="75">
        <v>1</v>
      </c>
      <c r="R7" s="10"/>
      <c r="S7" s="111">
        <f>C7</f>
        <v>1</v>
      </c>
    </row>
    <row r="8" spans="2:19" s="111" customFormat="1" ht="18">
      <c r="B8" s="55">
        <v>2</v>
      </c>
      <c r="C8" s="114">
        <f>List!C7</f>
        <v>2</v>
      </c>
      <c r="D8" s="19">
        <f>Tur1!$P8</f>
        <v>11</v>
      </c>
      <c r="E8" s="96">
        <f>Tur1!$Q8</f>
        <v>253</v>
      </c>
      <c r="F8" s="19">
        <f>Tur2!$P8</f>
        <v>0</v>
      </c>
      <c r="G8" s="115">
        <f>Tur2!$Q8</f>
        <v>0</v>
      </c>
      <c r="H8" s="19">
        <f>Tur3!$P8</f>
        <v>0</v>
      </c>
      <c r="I8" s="96">
        <f>Tur3!$Q8</f>
        <v>0</v>
      </c>
      <c r="J8" s="19">
        <f>Tur4!$P8</f>
        <v>0</v>
      </c>
      <c r="K8" s="115">
        <f>Tur4!$Q8</f>
        <v>0</v>
      </c>
      <c r="L8" s="116">
        <f>SUM(Tur1:Tur4!$P8)</f>
        <v>11</v>
      </c>
      <c r="M8" s="116">
        <f>SUM(Tur1:Tur4!$Q8)</f>
        <v>253</v>
      </c>
      <c r="N8" s="117">
        <f aca="true" t="shared" si="0" ref="N8:N36">L8*10000+M8</f>
        <v>110253</v>
      </c>
      <c r="O8" s="118">
        <f aca="true" t="shared" si="1" ref="O8:O36">RANK(L8,L$7:L$36)</f>
        <v>2</v>
      </c>
      <c r="P8" s="118">
        <f aca="true" t="shared" si="2" ref="P8:P36">RANK(N8,N$7:N$36)</f>
        <v>2</v>
      </c>
      <c r="Q8" s="75">
        <v>2</v>
      </c>
      <c r="R8" s="10"/>
      <c r="S8" s="111">
        <f aca="true" t="shared" si="3" ref="S8:S36">C8</f>
        <v>2</v>
      </c>
    </row>
    <row r="9" spans="2:19" s="111" customFormat="1" ht="18.75" thickBot="1">
      <c r="B9" s="78">
        <v>3</v>
      </c>
      <c r="C9" s="114">
        <f>List!C8</f>
        <v>3</v>
      </c>
      <c r="D9" s="119">
        <f>Tur1!$P9</f>
        <v>10</v>
      </c>
      <c r="E9" s="120">
        <f>Tur1!$Q9</f>
        <v>225</v>
      </c>
      <c r="F9" s="119">
        <f>Tur2!$P9</f>
        <v>0</v>
      </c>
      <c r="G9" s="121">
        <f>Tur2!$Q9</f>
        <v>0</v>
      </c>
      <c r="H9" s="119">
        <f>Tur3!$P9</f>
        <v>0</v>
      </c>
      <c r="I9" s="120">
        <f>Tur3!$Q9</f>
        <v>0</v>
      </c>
      <c r="J9" s="119">
        <f>Tur4!$P9</f>
        <v>0</v>
      </c>
      <c r="K9" s="121">
        <f>Tur4!$Q9</f>
        <v>0</v>
      </c>
      <c r="L9" s="112">
        <f>SUM(Tur1:Tur4!$P9)</f>
        <v>10</v>
      </c>
      <c r="M9" s="112">
        <f>SUM(Tur1:Tur4!$Q9)</f>
        <v>225</v>
      </c>
      <c r="N9" s="117">
        <f t="shared" si="0"/>
        <v>100225</v>
      </c>
      <c r="O9" s="122">
        <f t="shared" si="1"/>
        <v>3</v>
      </c>
      <c r="P9" s="122">
        <f t="shared" si="2"/>
        <v>3</v>
      </c>
      <c r="Q9" s="82">
        <v>3</v>
      </c>
      <c r="R9" s="10"/>
      <c r="S9" s="111">
        <f t="shared" si="3"/>
        <v>3</v>
      </c>
    </row>
    <row r="10" spans="2:19" s="111" customFormat="1" ht="18">
      <c r="B10" s="61">
        <v>4</v>
      </c>
      <c r="C10" s="114">
        <f>List!C9</f>
        <v>4</v>
      </c>
      <c r="D10" s="47">
        <f>Tur1!$P10</f>
        <v>9</v>
      </c>
      <c r="E10" s="89">
        <f>Tur1!$Q10</f>
        <v>198</v>
      </c>
      <c r="F10" s="47">
        <f>Tur2!$P10</f>
        <v>0</v>
      </c>
      <c r="G10" s="123">
        <f>Tur2!$Q10</f>
        <v>0</v>
      </c>
      <c r="H10" s="47">
        <f>Tur3!$P10</f>
        <v>0</v>
      </c>
      <c r="I10" s="89">
        <f>Tur3!$Q10</f>
        <v>0</v>
      </c>
      <c r="J10" s="47">
        <f>Tur4!$P10</f>
        <v>0</v>
      </c>
      <c r="K10" s="123">
        <f>Tur4!$Q10</f>
        <v>0</v>
      </c>
      <c r="L10" s="116">
        <f>SUM(Tur1:Tur4!$P10)</f>
        <v>9</v>
      </c>
      <c r="M10" s="116">
        <f>SUM(Tur1:Tur4!$Q10)</f>
        <v>198</v>
      </c>
      <c r="N10" s="117">
        <f t="shared" si="0"/>
        <v>90198</v>
      </c>
      <c r="O10" s="124">
        <f t="shared" si="1"/>
        <v>4</v>
      </c>
      <c r="P10" s="124">
        <f t="shared" si="2"/>
        <v>4</v>
      </c>
      <c r="Q10" s="61">
        <v>4</v>
      </c>
      <c r="R10" s="10"/>
      <c r="S10" s="111">
        <f t="shared" si="3"/>
        <v>4</v>
      </c>
    </row>
    <row r="11" spans="2:19" s="111" customFormat="1" ht="18">
      <c r="B11" s="55">
        <v>5</v>
      </c>
      <c r="C11" s="114">
        <f>List!C10</f>
        <v>5</v>
      </c>
      <c r="D11" s="19">
        <f>Tur1!$P11</f>
        <v>8</v>
      </c>
      <c r="E11" s="96">
        <f>Tur1!$Q11</f>
        <v>172</v>
      </c>
      <c r="F11" s="19">
        <f>Tur2!$P11</f>
        <v>0</v>
      </c>
      <c r="G11" s="115">
        <f>Tur2!$Q11</f>
        <v>0</v>
      </c>
      <c r="H11" s="19">
        <f>Tur3!$P11</f>
        <v>0</v>
      </c>
      <c r="I11" s="96">
        <f>Tur3!$Q11</f>
        <v>0</v>
      </c>
      <c r="J11" s="19">
        <f>Tur4!$P11</f>
        <v>0</v>
      </c>
      <c r="K11" s="115">
        <f>Tur4!$Q11</f>
        <v>0</v>
      </c>
      <c r="L11" s="116">
        <f>SUM(Tur1:Tur4!$P11)</f>
        <v>8</v>
      </c>
      <c r="M11" s="116">
        <f>SUM(Tur1:Tur4!$Q11)</f>
        <v>172</v>
      </c>
      <c r="N11" s="117">
        <f t="shared" si="0"/>
        <v>80172</v>
      </c>
      <c r="O11" s="118">
        <f t="shared" si="1"/>
        <v>5</v>
      </c>
      <c r="P11" s="118">
        <f t="shared" si="2"/>
        <v>5</v>
      </c>
      <c r="Q11" s="75">
        <v>5</v>
      </c>
      <c r="R11" s="10"/>
      <c r="S11" s="111">
        <f t="shared" si="3"/>
        <v>5</v>
      </c>
    </row>
    <row r="12" spans="2:19" s="111" customFormat="1" ht="18.75" thickBot="1">
      <c r="B12" s="56">
        <v>6</v>
      </c>
      <c r="C12" s="114">
        <f>List!C11</f>
        <v>6</v>
      </c>
      <c r="D12" s="125">
        <f>Tur1!$P12</f>
        <v>7</v>
      </c>
      <c r="E12" s="126">
        <f>Tur1!$Q12</f>
        <v>147</v>
      </c>
      <c r="F12" s="125">
        <f>Tur2!$P12</f>
        <v>0</v>
      </c>
      <c r="G12" s="127">
        <f>Tur2!$Q12</f>
        <v>0</v>
      </c>
      <c r="H12" s="125">
        <f>Tur3!$P12</f>
        <v>0</v>
      </c>
      <c r="I12" s="126">
        <f>Tur3!$Q12</f>
        <v>0</v>
      </c>
      <c r="J12" s="125">
        <f>Tur4!$P12</f>
        <v>0</v>
      </c>
      <c r="K12" s="127">
        <f>Tur4!$Q12</f>
        <v>0</v>
      </c>
      <c r="L12" s="112">
        <f>SUM(Tur1:Tur4!$P12)</f>
        <v>7</v>
      </c>
      <c r="M12" s="112">
        <f>SUM(Tur1:Tur4!$Q12)</f>
        <v>147</v>
      </c>
      <c r="N12" s="117">
        <f t="shared" si="0"/>
        <v>70147</v>
      </c>
      <c r="O12" s="128">
        <f t="shared" si="1"/>
        <v>6</v>
      </c>
      <c r="P12" s="128">
        <f t="shared" si="2"/>
        <v>6</v>
      </c>
      <c r="Q12" s="83">
        <v>6</v>
      </c>
      <c r="R12" s="10"/>
      <c r="S12" s="111">
        <f t="shared" si="3"/>
        <v>6</v>
      </c>
    </row>
    <row r="13" spans="2:19" s="111" customFormat="1" ht="18">
      <c r="B13" s="75">
        <v>7</v>
      </c>
      <c r="C13" s="114">
        <f>List!C12</f>
        <v>7</v>
      </c>
      <c r="D13" s="19">
        <f>Tur1!$P13</f>
        <v>6</v>
      </c>
      <c r="E13" s="96">
        <f>Tur1!$Q13</f>
        <v>123</v>
      </c>
      <c r="F13" s="19">
        <f>Tur2!$P13</f>
        <v>0</v>
      </c>
      <c r="G13" s="115">
        <f>Tur2!$Q13</f>
        <v>0</v>
      </c>
      <c r="H13" s="19">
        <f>Tur3!$P13</f>
        <v>0</v>
      </c>
      <c r="I13" s="96">
        <f>Tur3!$Q13</f>
        <v>0</v>
      </c>
      <c r="J13" s="19">
        <f>Tur4!$P13</f>
        <v>0</v>
      </c>
      <c r="K13" s="115">
        <f>Tur4!$Q13</f>
        <v>0</v>
      </c>
      <c r="L13" s="116">
        <f>SUM(Tur1:Tur4!$P13)</f>
        <v>6</v>
      </c>
      <c r="M13" s="116">
        <f>SUM(Tur1:Tur4!$Q13)</f>
        <v>123</v>
      </c>
      <c r="N13" s="117">
        <f t="shared" si="0"/>
        <v>60123</v>
      </c>
      <c r="O13" s="118">
        <f t="shared" si="1"/>
        <v>7</v>
      </c>
      <c r="P13" s="118">
        <f t="shared" si="2"/>
        <v>7</v>
      </c>
      <c r="Q13" s="75">
        <v>7</v>
      </c>
      <c r="R13" s="10"/>
      <c r="S13" s="111">
        <f t="shared" si="3"/>
        <v>7</v>
      </c>
    </row>
    <row r="14" spans="2:19" s="111" customFormat="1" ht="18">
      <c r="B14" s="55">
        <v>8</v>
      </c>
      <c r="C14" s="114">
        <f>List!C13</f>
        <v>8</v>
      </c>
      <c r="D14" s="19">
        <f>Tur1!$P14</f>
        <v>5</v>
      </c>
      <c r="E14" s="96">
        <f>Tur1!$Q14</f>
        <v>100</v>
      </c>
      <c r="F14" s="19">
        <f>Tur2!$P14</f>
        <v>0</v>
      </c>
      <c r="G14" s="115">
        <f>Tur2!$Q14</f>
        <v>0</v>
      </c>
      <c r="H14" s="19">
        <f>Tur3!$P14</f>
        <v>0</v>
      </c>
      <c r="I14" s="96">
        <f>Tur3!$Q14</f>
        <v>0</v>
      </c>
      <c r="J14" s="19">
        <f>Tur4!$P14</f>
        <v>0</v>
      </c>
      <c r="K14" s="115">
        <f>Tur4!$Q14</f>
        <v>0</v>
      </c>
      <c r="L14" s="116">
        <f>SUM(Tur1:Tur4!$P14)</f>
        <v>5</v>
      </c>
      <c r="M14" s="116">
        <f>SUM(Tur1:Tur4!$Q14)</f>
        <v>100</v>
      </c>
      <c r="N14" s="117">
        <f t="shared" si="0"/>
        <v>50100</v>
      </c>
      <c r="O14" s="118">
        <f t="shared" si="1"/>
        <v>8</v>
      </c>
      <c r="P14" s="118">
        <f t="shared" si="2"/>
        <v>8</v>
      </c>
      <c r="Q14" s="75">
        <v>8</v>
      </c>
      <c r="R14" s="10"/>
      <c r="S14" s="111">
        <f t="shared" si="3"/>
        <v>8</v>
      </c>
    </row>
    <row r="15" spans="2:19" s="111" customFormat="1" ht="18.75" thickBot="1">
      <c r="B15" s="78">
        <v>9</v>
      </c>
      <c r="C15" s="114">
        <f>List!C14</f>
        <v>9</v>
      </c>
      <c r="D15" s="119">
        <f>Tur1!$P15</f>
        <v>4</v>
      </c>
      <c r="E15" s="120">
        <f>Tur1!$Q15</f>
        <v>78</v>
      </c>
      <c r="F15" s="119">
        <f>Tur2!$P15</f>
        <v>0</v>
      </c>
      <c r="G15" s="121">
        <f>Tur2!$Q15</f>
        <v>0</v>
      </c>
      <c r="H15" s="119">
        <f>Tur3!$P15</f>
        <v>0</v>
      </c>
      <c r="I15" s="120">
        <f>Tur3!$Q15</f>
        <v>0</v>
      </c>
      <c r="J15" s="119">
        <f>Tur4!$P15</f>
        <v>0</v>
      </c>
      <c r="K15" s="121">
        <f>Tur4!$Q15</f>
        <v>0</v>
      </c>
      <c r="L15" s="112">
        <f>SUM(Tur1:Tur4!$P15)</f>
        <v>4</v>
      </c>
      <c r="M15" s="112">
        <f>SUM(Tur1:Tur4!$Q15)</f>
        <v>78</v>
      </c>
      <c r="N15" s="117">
        <f t="shared" si="0"/>
        <v>40078</v>
      </c>
      <c r="O15" s="122">
        <f t="shared" si="1"/>
        <v>9</v>
      </c>
      <c r="P15" s="122">
        <f t="shared" si="2"/>
        <v>9</v>
      </c>
      <c r="Q15" s="82">
        <v>9</v>
      </c>
      <c r="R15" s="10"/>
      <c r="S15" s="111">
        <f t="shared" si="3"/>
        <v>9</v>
      </c>
    </row>
    <row r="16" spans="2:19" s="111" customFormat="1" ht="18">
      <c r="B16" s="61">
        <v>10</v>
      </c>
      <c r="C16" s="114">
        <f>List!C15</f>
        <v>0</v>
      </c>
      <c r="D16" s="47">
        <f>Tur1!$P16</f>
        <v>3</v>
      </c>
      <c r="E16" s="89">
        <f>Tur1!$Q16</f>
        <v>57</v>
      </c>
      <c r="F16" s="47">
        <f>Tur2!$P16</f>
        <v>0</v>
      </c>
      <c r="G16" s="123">
        <f>Tur2!$Q16</f>
        <v>0</v>
      </c>
      <c r="H16" s="47">
        <f>Tur3!$P16</f>
        <v>0</v>
      </c>
      <c r="I16" s="89">
        <f>Tur3!$Q16</f>
        <v>0</v>
      </c>
      <c r="J16" s="47">
        <f>Tur4!$P16</f>
        <v>0</v>
      </c>
      <c r="K16" s="123">
        <f>Tur4!$Q16</f>
        <v>0</v>
      </c>
      <c r="L16" s="116">
        <f>SUM(Tur1:Tur4!$P16)</f>
        <v>3</v>
      </c>
      <c r="M16" s="116">
        <f>SUM(Tur1:Tur4!$Q16)</f>
        <v>57</v>
      </c>
      <c r="N16" s="117">
        <f t="shared" si="0"/>
        <v>30057</v>
      </c>
      <c r="O16" s="124">
        <f t="shared" si="1"/>
        <v>10</v>
      </c>
      <c r="P16" s="124">
        <f t="shared" si="2"/>
        <v>10</v>
      </c>
      <c r="Q16" s="61">
        <v>10</v>
      </c>
      <c r="R16" s="10"/>
      <c r="S16" s="111">
        <f t="shared" si="3"/>
        <v>0</v>
      </c>
    </row>
    <row r="17" spans="2:19" s="111" customFormat="1" ht="18">
      <c r="B17" s="55">
        <v>11</v>
      </c>
      <c r="C17" s="114">
        <f>List!C16</f>
        <v>0</v>
      </c>
      <c r="D17" s="19">
        <f>Tur1!$P17</f>
        <v>2</v>
      </c>
      <c r="E17" s="96">
        <f>Tur1!$Q17</f>
        <v>37</v>
      </c>
      <c r="F17" s="19">
        <f>Tur2!$P17</f>
        <v>0</v>
      </c>
      <c r="G17" s="115">
        <f>Tur2!$Q17</f>
        <v>0</v>
      </c>
      <c r="H17" s="19">
        <f>Tur3!$P17</f>
        <v>0</v>
      </c>
      <c r="I17" s="96">
        <f>Tur3!$Q17</f>
        <v>0</v>
      </c>
      <c r="J17" s="19">
        <f>Tur4!$P17</f>
        <v>0</v>
      </c>
      <c r="K17" s="115">
        <f>Tur4!$Q17</f>
        <v>0</v>
      </c>
      <c r="L17" s="116">
        <f>SUM(Tur1:Tur4!$P17)</f>
        <v>2</v>
      </c>
      <c r="M17" s="116">
        <f>SUM(Tur1:Tur4!$Q17)</f>
        <v>37</v>
      </c>
      <c r="N17" s="117">
        <f t="shared" si="0"/>
        <v>20037</v>
      </c>
      <c r="O17" s="118">
        <f t="shared" si="1"/>
        <v>11</v>
      </c>
      <c r="P17" s="118">
        <f t="shared" si="2"/>
        <v>11</v>
      </c>
      <c r="Q17" s="75">
        <v>11</v>
      </c>
      <c r="R17" s="10"/>
      <c r="S17" s="111">
        <f t="shared" si="3"/>
        <v>0</v>
      </c>
    </row>
    <row r="18" spans="2:19" s="111" customFormat="1" ht="18.75" thickBot="1">
      <c r="B18" s="56">
        <v>12</v>
      </c>
      <c r="C18" s="114">
        <f>List!C17</f>
        <v>0</v>
      </c>
      <c r="D18" s="125">
        <f>Tur1!$P18</f>
        <v>1</v>
      </c>
      <c r="E18" s="126">
        <f>Tur1!$Q18</f>
        <v>18</v>
      </c>
      <c r="F18" s="125">
        <f>Tur2!$P18</f>
        <v>0</v>
      </c>
      <c r="G18" s="127">
        <f>Tur2!$Q18</f>
        <v>0</v>
      </c>
      <c r="H18" s="125">
        <f>Tur3!$P18</f>
        <v>0</v>
      </c>
      <c r="I18" s="126">
        <f>Tur3!$Q18</f>
        <v>0</v>
      </c>
      <c r="J18" s="125">
        <f>Tur4!$P18</f>
        <v>0</v>
      </c>
      <c r="K18" s="127">
        <f>Tur4!$Q18</f>
        <v>0</v>
      </c>
      <c r="L18" s="112">
        <f>SUM(Tur1:Tur4!$P18)</f>
        <v>1</v>
      </c>
      <c r="M18" s="112">
        <f>SUM(Tur1:Tur4!$Q18)</f>
        <v>18</v>
      </c>
      <c r="N18" s="117">
        <f t="shared" si="0"/>
        <v>10018</v>
      </c>
      <c r="O18" s="128">
        <f t="shared" si="1"/>
        <v>12</v>
      </c>
      <c r="P18" s="128">
        <f t="shared" si="2"/>
        <v>12</v>
      </c>
      <c r="Q18" s="83">
        <v>12</v>
      </c>
      <c r="R18" s="10"/>
      <c r="S18" s="111">
        <f t="shared" si="3"/>
        <v>0</v>
      </c>
    </row>
    <row r="19" spans="2:19" s="111" customFormat="1" ht="18">
      <c r="B19" s="75">
        <v>13</v>
      </c>
      <c r="C19" s="114">
        <f>List!C18</f>
        <v>0</v>
      </c>
      <c r="D19" s="19">
        <f>Tur1!$P19</f>
        <v>0</v>
      </c>
      <c r="E19" s="96">
        <f>Tur1!$Q19</f>
        <v>0</v>
      </c>
      <c r="F19" s="19">
        <f>Tur2!$P19</f>
        <v>0</v>
      </c>
      <c r="G19" s="115">
        <f>Tur2!$Q19</f>
        <v>0</v>
      </c>
      <c r="H19" s="19">
        <f>Tur3!$P19</f>
        <v>0</v>
      </c>
      <c r="I19" s="96">
        <f>Tur3!$Q19</f>
        <v>0</v>
      </c>
      <c r="J19" s="19">
        <f>Tur4!$P19</f>
        <v>0</v>
      </c>
      <c r="K19" s="115">
        <f>Tur4!$Q19</f>
        <v>0</v>
      </c>
      <c r="L19" s="116">
        <f>SUM(Tur1:Tur4!$P19)</f>
        <v>0</v>
      </c>
      <c r="M19" s="116">
        <f>SUM(Tur1:Tur4!$Q19)</f>
        <v>0</v>
      </c>
      <c r="N19" s="117">
        <f t="shared" si="0"/>
        <v>0</v>
      </c>
      <c r="O19" s="118">
        <f t="shared" si="1"/>
        <v>13</v>
      </c>
      <c r="P19" s="118">
        <f t="shared" si="2"/>
        <v>13</v>
      </c>
      <c r="Q19" s="75">
        <v>13</v>
      </c>
      <c r="R19" s="10"/>
      <c r="S19" s="111">
        <f t="shared" si="3"/>
        <v>0</v>
      </c>
    </row>
    <row r="20" spans="2:19" s="111" customFormat="1" ht="18">
      <c r="B20" s="55">
        <v>14</v>
      </c>
      <c r="C20" s="114">
        <f>List!C19</f>
        <v>0</v>
      </c>
      <c r="D20" s="19">
        <f>Tur1!$P20</f>
        <v>0</v>
      </c>
      <c r="E20" s="96">
        <f>Tur1!$Q20</f>
        <v>0</v>
      </c>
      <c r="F20" s="19">
        <f>Tur2!$P20</f>
        <v>0</v>
      </c>
      <c r="G20" s="115">
        <f>Tur2!$Q20</f>
        <v>0</v>
      </c>
      <c r="H20" s="19">
        <f>Tur3!$P20</f>
        <v>0</v>
      </c>
      <c r="I20" s="96">
        <f>Tur3!$Q20</f>
        <v>0</v>
      </c>
      <c r="J20" s="19">
        <f>Tur4!$P20</f>
        <v>0</v>
      </c>
      <c r="K20" s="115">
        <f>Tur4!$Q20</f>
        <v>0</v>
      </c>
      <c r="L20" s="116">
        <f>SUM(Tur1:Tur4!$P20)</f>
        <v>0</v>
      </c>
      <c r="M20" s="116">
        <f>SUM(Tur1:Tur4!$Q20)</f>
        <v>0</v>
      </c>
      <c r="N20" s="117">
        <f t="shared" si="0"/>
        <v>0</v>
      </c>
      <c r="O20" s="118">
        <f t="shared" si="1"/>
        <v>13</v>
      </c>
      <c r="P20" s="118">
        <f t="shared" si="2"/>
        <v>13</v>
      </c>
      <c r="Q20" s="75">
        <v>14</v>
      </c>
      <c r="R20" s="10"/>
      <c r="S20" s="111">
        <f t="shared" si="3"/>
        <v>0</v>
      </c>
    </row>
    <row r="21" spans="2:19" s="111" customFormat="1" ht="18.75" thickBot="1">
      <c r="B21" s="78">
        <v>15</v>
      </c>
      <c r="C21" s="114">
        <f>List!C20</f>
        <v>0</v>
      </c>
      <c r="D21" s="119">
        <f>Tur1!$P21</f>
        <v>0</v>
      </c>
      <c r="E21" s="120">
        <f>Tur1!$Q21</f>
        <v>0</v>
      </c>
      <c r="F21" s="119">
        <f>Tur2!$P21</f>
        <v>0</v>
      </c>
      <c r="G21" s="121">
        <f>Tur2!$Q21</f>
        <v>0</v>
      </c>
      <c r="H21" s="119">
        <f>Tur3!$P21</f>
        <v>0</v>
      </c>
      <c r="I21" s="120">
        <f>Tur3!$Q21</f>
        <v>0</v>
      </c>
      <c r="J21" s="119">
        <f>Tur4!$P21</f>
        <v>0</v>
      </c>
      <c r="K21" s="121">
        <f>Tur4!$Q21</f>
        <v>0</v>
      </c>
      <c r="L21" s="112">
        <f>SUM(Tur1:Tur4!$P21)</f>
        <v>0</v>
      </c>
      <c r="M21" s="112">
        <f>SUM(Tur1:Tur4!$Q21)</f>
        <v>0</v>
      </c>
      <c r="N21" s="117">
        <f t="shared" si="0"/>
        <v>0</v>
      </c>
      <c r="O21" s="122">
        <f t="shared" si="1"/>
        <v>13</v>
      </c>
      <c r="P21" s="122">
        <f t="shared" si="2"/>
        <v>13</v>
      </c>
      <c r="Q21" s="82">
        <v>15</v>
      </c>
      <c r="R21" s="10"/>
      <c r="S21" s="111">
        <f t="shared" si="3"/>
        <v>0</v>
      </c>
    </row>
    <row r="22" spans="2:19" s="111" customFormat="1" ht="18">
      <c r="B22" s="61">
        <v>16</v>
      </c>
      <c r="C22" s="114">
        <f>List!C21</f>
        <v>0</v>
      </c>
      <c r="D22" s="47">
        <f>Tur1!$P22</f>
        <v>0</v>
      </c>
      <c r="E22" s="89">
        <f>Tur1!$Q22</f>
        <v>0</v>
      </c>
      <c r="F22" s="47">
        <f>Tur2!$P22</f>
        <v>0</v>
      </c>
      <c r="G22" s="123">
        <f>Tur2!$Q22</f>
        <v>0</v>
      </c>
      <c r="H22" s="47">
        <f>Tur3!$P22</f>
        <v>0</v>
      </c>
      <c r="I22" s="89">
        <f>Tur3!$Q22</f>
        <v>0</v>
      </c>
      <c r="J22" s="47">
        <f>Tur4!$P22</f>
        <v>0</v>
      </c>
      <c r="K22" s="123">
        <f>Tur4!$Q22</f>
        <v>0</v>
      </c>
      <c r="L22" s="116">
        <f>SUM(Tur1:Tur4!$P22)</f>
        <v>0</v>
      </c>
      <c r="M22" s="116">
        <f>SUM(Tur1:Tur4!$Q22)</f>
        <v>0</v>
      </c>
      <c r="N22" s="117">
        <f t="shared" si="0"/>
        <v>0</v>
      </c>
      <c r="O22" s="124">
        <f t="shared" si="1"/>
        <v>13</v>
      </c>
      <c r="P22" s="124">
        <f t="shared" si="2"/>
        <v>13</v>
      </c>
      <c r="Q22" s="61">
        <v>16</v>
      </c>
      <c r="R22" s="10"/>
      <c r="S22" s="111">
        <f t="shared" si="3"/>
        <v>0</v>
      </c>
    </row>
    <row r="23" spans="2:19" s="111" customFormat="1" ht="18">
      <c r="B23" s="55">
        <v>17</v>
      </c>
      <c r="C23" s="114">
        <f>List!C22</f>
        <v>0</v>
      </c>
      <c r="D23" s="19">
        <f>Tur1!$P23</f>
        <v>0</v>
      </c>
      <c r="E23" s="96">
        <f>Tur1!$Q23</f>
        <v>0</v>
      </c>
      <c r="F23" s="19">
        <f>Tur2!$P23</f>
        <v>0</v>
      </c>
      <c r="G23" s="115">
        <f>Tur2!$Q23</f>
        <v>0</v>
      </c>
      <c r="H23" s="19">
        <f>Tur3!$P23</f>
        <v>0</v>
      </c>
      <c r="I23" s="96">
        <f>Tur3!$Q23</f>
        <v>0</v>
      </c>
      <c r="J23" s="19">
        <f>Tur4!$P23</f>
        <v>0</v>
      </c>
      <c r="K23" s="115">
        <f>Tur4!$Q23</f>
        <v>0</v>
      </c>
      <c r="L23" s="116">
        <f>SUM(Tur1:Tur4!$P23)</f>
        <v>0</v>
      </c>
      <c r="M23" s="116">
        <f>SUM(Tur1:Tur4!$Q23)</f>
        <v>0</v>
      </c>
      <c r="N23" s="117">
        <f t="shared" si="0"/>
        <v>0</v>
      </c>
      <c r="O23" s="118">
        <f t="shared" si="1"/>
        <v>13</v>
      </c>
      <c r="P23" s="118">
        <f t="shared" si="2"/>
        <v>13</v>
      </c>
      <c r="Q23" s="75">
        <v>17</v>
      </c>
      <c r="R23" s="10"/>
      <c r="S23" s="111">
        <f t="shared" si="3"/>
        <v>0</v>
      </c>
    </row>
    <row r="24" spans="2:19" s="111" customFormat="1" ht="18.75" thickBot="1">
      <c r="B24" s="56">
        <v>18</v>
      </c>
      <c r="C24" s="114">
        <f>List!C23</f>
        <v>0</v>
      </c>
      <c r="D24" s="125">
        <f>Tur1!$P24</f>
        <v>0</v>
      </c>
      <c r="E24" s="126">
        <f>Tur1!$Q24</f>
        <v>0</v>
      </c>
      <c r="F24" s="125">
        <f>Tur2!$P24</f>
        <v>0</v>
      </c>
      <c r="G24" s="127">
        <f>Tur2!$Q24</f>
        <v>0</v>
      </c>
      <c r="H24" s="125">
        <f>Tur3!$P24</f>
        <v>0</v>
      </c>
      <c r="I24" s="126">
        <f>Tur3!$Q24</f>
        <v>0</v>
      </c>
      <c r="J24" s="125">
        <f>Tur4!$P24</f>
        <v>0</v>
      </c>
      <c r="K24" s="127">
        <f>Tur4!$Q24</f>
        <v>0</v>
      </c>
      <c r="L24" s="112">
        <f>SUM(Tur1:Tur4!$P24)</f>
        <v>0</v>
      </c>
      <c r="M24" s="112">
        <f>SUM(Tur1:Tur4!$Q24)</f>
        <v>0</v>
      </c>
      <c r="N24" s="117">
        <f t="shared" si="0"/>
        <v>0</v>
      </c>
      <c r="O24" s="128">
        <f t="shared" si="1"/>
        <v>13</v>
      </c>
      <c r="P24" s="128">
        <f t="shared" si="2"/>
        <v>13</v>
      </c>
      <c r="Q24" s="83">
        <v>18</v>
      </c>
      <c r="R24" s="10"/>
      <c r="S24" s="111">
        <f t="shared" si="3"/>
        <v>0</v>
      </c>
    </row>
    <row r="25" spans="2:19" s="111" customFormat="1" ht="18">
      <c r="B25" s="75">
        <v>19</v>
      </c>
      <c r="C25" s="114">
        <f>List!C24</f>
        <v>0</v>
      </c>
      <c r="D25" s="19">
        <f>Tur1!$P25</f>
        <v>0</v>
      </c>
      <c r="E25" s="96">
        <f>Tur1!$Q25</f>
        <v>0</v>
      </c>
      <c r="F25" s="19">
        <f>Tur2!$P25</f>
        <v>0</v>
      </c>
      <c r="G25" s="115">
        <f>Tur2!$Q25</f>
        <v>0</v>
      </c>
      <c r="H25" s="19">
        <f>Tur3!$P25</f>
        <v>0</v>
      </c>
      <c r="I25" s="96">
        <f>Tur3!$Q25</f>
        <v>0</v>
      </c>
      <c r="J25" s="19">
        <f>Tur4!$P25</f>
        <v>0</v>
      </c>
      <c r="K25" s="115">
        <f>Tur4!$Q25</f>
        <v>0</v>
      </c>
      <c r="L25" s="116">
        <f>SUM(Tur1:Tur4!$P25)</f>
        <v>0</v>
      </c>
      <c r="M25" s="116">
        <f>SUM(Tur1:Tur4!$Q25)</f>
        <v>0</v>
      </c>
      <c r="N25" s="117">
        <f t="shared" si="0"/>
        <v>0</v>
      </c>
      <c r="O25" s="118">
        <f t="shared" si="1"/>
        <v>13</v>
      </c>
      <c r="P25" s="118">
        <f t="shared" si="2"/>
        <v>13</v>
      </c>
      <c r="Q25" s="75">
        <v>19</v>
      </c>
      <c r="R25" s="10"/>
      <c r="S25" s="111">
        <f t="shared" si="3"/>
        <v>0</v>
      </c>
    </row>
    <row r="26" spans="2:19" s="111" customFormat="1" ht="18">
      <c r="B26" s="55">
        <v>20</v>
      </c>
      <c r="C26" s="114">
        <f>List!C25</f>
        <v>0</v>
      </c>
      <c r="D26" s="19">
        <f>Tur1!$P26</f>
        <v>0</v>
      </c>
      <c r="E26" s="96">
        <f>Tur1!$Q26</f>
        <v>0</v>
      </c>
      <c r="F26" s="19">
        <f>Tur2!$P26</f>
        <v>0</v>
      </c>
      <c r="G26" s="115">
        <f>Tur2!$Q26</f>
        <v>0</v>
      </c>
      <c r="H26" s="19">
        <f>Tur3!$P26</f>
        <v>0</v>
      </c>
      <c r="I26" s="96">
        <f>Tur3!$Q26</f>
        <v>0</v>
      </c>
      <c r="J26" s="19">
        <f>Tur4!$P26</f>
        <v>0</v>
      </c>
      <c r="K26" s="115">
        <f>Tur4!$Q26</f>
        <v>0</v>
      </c>
      <c r="L26" s="116">
        <f>SUM(Tur1:Tur4!$P26)</f>
        <v>0</v>
      </c>
      <c r="M26" s="116">
        <f>SUM(Tur1:Tur4!$Q26)</f>
        <v>0</v>
      </c>
      <c r="N26" s="117">
        <f t="shared" si="0"/>
        <v>0</v>
      </c>
      <c r="O26" s="118">
        <f t="shared" si="1"/>
        <v>13</v>
      </c>
      <c r="P26" s="118">
        <f t="shared" si="2"/>
        <v>13</v>
      </c>
      <c r="Q26" s="75">
        <v>20</v>
      </c>
      <c r="R26" s="10"/>
      <c r="S26" s="111">
        <f t="shared" si="3"/>
        <v>0</v>
      </c>
    </row>
    <row r="27" spans="2:19" s="111" customFormat="1" ht="18.75" thickBot="1">
      <c r="B27" s="78">
        <v>21</v>
      </c>
      <c r="C27" s="114">
        <f>List!C26</f>
        <v>0</v>
      </c>
      <c r="D27" s="119">
        <f>Tur1!$P27</f>
        <v>0</v>
      </c>
      <c r="E27" s="120">
        <f>Tur1!$Q27</f>
        <v>0</v>
      </c>
      <c r="F27" s="119">
        <f>Tur2!$P27</f>
        <v>0</v>
      </c>
      <c r="G27" s="121">
        <f>Tur2!$Q27</f>
        <v>0</v>
      </c>
      <c r="H27" s="119">
        <f>Tur3!$P27</f>
        <v>0</v>
      </c>
      <c r="I27" s="120">
        <f>Tur3!$Q27</f>
        <v>0</v>
      </c>
      <c r="J27" s="119">
        <f>Tur4!$P27</f>
        <v>0</v>
      </c>
      <c r="K27" s="121">
        <f>Tur4!$Q27</f>
        <v>0</v>
      </c>
      <c r="L27" s="112">
        <f>SUM(Tur1:Tur4!$P27)</f>
        <v>0</v>
      </c>
      <c r="M27" s="112">
        <f>SUM(Tur1:Tur4!$Q27)</f>
        <v>0</v>
      </c>
      <c r="N27" s="117">
        <f t="shared" si="0"/>
        <v>0</v>
      </c>
      <c r="O27" s="122">
        <f t="shared" si="1"/>
        <v>13</v>
      </c>
      <c r="P27" s="122">
        <f t="shared" si="2"/>
        <v>13</v>
      </c>
      <c r="Q27" s="82">
        <v>21</v>
      </c>
      <c r="R27" s="10"/>
      <c r="S27" s="111">
        <f t="shared" si="3"/>
        <v>0</v>
      </c>
    </row>
    <row r="28" spans="2:19" s="111" customFormat="1" ht="18">
      <c r="B28" s="61">
        <v>22</v>
      </c>
      <c r="C28" s="114">
        <f>List!C27</f>
        <v>0</v>
      </c>
      <c r="D28" s="47">
        <f>Tur1!$P28</f>
        <v>0</v>
      </c>
      <c r="E28" s="89">
        <f>Tur1!$Q28</f>
        <v>0</v>
      </c>
      <c r="F28" s="47">
        <f>Tur2!$P28</f>
        <v>0</v>
      </c>
      <c r="G28" s="123">
        <f>Tur2!$Q28</f>
        <v>0</v>
      </c>
      <c r="H28" s="47">
        <f>Tur3!$P28</f>
        <v>0</v>
      </c>
      <c r="I28" s="89">
        <f>Tur3!$Q28</f>
        <v>0</v>
      </c>
      <c r="J28" s="47">
        <f>Tur4!$P28</f>
        <v>0</v>
      </c>
      <c r="K28" s="123">
        <f>Tur4!$Q28</f>
        <v>0</v>
      </c>
      <c r="L28" s="116">
        <f>SUM(Tur1:Tur4!$P28)</f>
        <v>0</v>
      </c>
      <c r="M28" s="116">
        <f>SUM(Tur1:Tur4!$Q28)</f>
        <v>0</v>
      </c>
      <c r="N28" s="117">
        <f t="shared" si="0"/>
        <v>0</v>
      </c>
      <c r="O28" s="124">
        <f t="shared" si="1"/>
        <v>13</v>
      </c>
      <c r="P28" s="124">
        <f t="shared" si="2"/>
        <v>13</v>
      </c>
      <c r="Q28" s="61">
        <v>22</v>
      </c>
      <c r="R28" s="10"/>
      <c r="S28" s="111">
        <f t="shared" si="3"/>
        <v>0</v>
      </c>
    </row>
    <row r="29" spans="2:19" s="111" customFormat="1" ht="18">
      <c r="B29" s="55">
        <v>23</v>
      </c>
      <c r="C29" s="114">
        <f>List!C28</f>
        <v>0</v>
      </c>
      <c r="D29" s="19">
        <f>Tur1!$P29</f>
        <v>0</v>
      </c>
      <c r="E29" s="96">
        <f>Tur1!$Q29</f>
        <v>0</v>
      </c>
      <c r="F29" s="19">
        <f>Tur2!$P29</f>
        <v>0</v>
      </c>
      <c r="G29" s="115">
        <f>Tur2!$Q29</f>
        <v>0</v>
      </c>
      <c r="H29" s="19">
        <f>Tur3!$P29</f>
        <v>0</v>
      </c>
      <c r="I29" s="96">
        <f>Tur3!$Q29</f>
        <v>0</v>
      </c>
      <c r="J29" s="19">
        <f>Tur4!$P29</f>
        <v>0</v>
      </c>
      <c r="K29" s="115">
        <f>Tur4!$Q29</f>
        <v>0</v>
      </c>
      <c r="L29" s="116">
        <f>SUM(Tur1:Tur4!$P29)</f>
        <v>0</v>
      </c>
      <c r="M29" s="116">
        <f>SUM(Tur1:Tur4!$Q29)</f>
        <v>0</v>
      </c>
      <c r="N29" s="117">
        <f t="shared" si="0"/>
        <v>0</v>
      </c>
      <c r="O29" s="118">
        <f t="shared" si="1"/>
        <v>13</v>
      </c>
      <c r="P29" s="118">
        <f t="shared" si="2"/>
        <v>13</v>
      </c>
      <c r="Q29" s="75">
        <v>23</v>
      </c>
      <c r="R29" s="10"/>
      <c r="S29" s="111">
        <f t="shared" si="3"/>
        <v>0</v>
      </c>
    </row>
    <row r="30" spans="2:19" s="111" customFormat="1" ht="18.75" thickBot="1">
      <c r="B30" s="56">
        <v>24</v>
      </c>
      <c r="C30" s="114">
        <f>List!C29</f>
        <v>0</v>
      </c>
      <c r="D30" s="125">
        <f>Tur1!$P30</f>
        <v>0</v>
      </c>
      <c r="E30" s="126">
        <f>Tur1!$Q30</f>
        <v>0</v>
      </c>
      <c r="F30" s="125">
        <f>Tur2!$P30</f>
        <v>0</v>
      </c>
      <c r="G30" s="127">
        <f>Tur2!$Q30</f>
        <v>0</v>
      </c>
      <c r="H30" s="125">
        <f>Tur3!$P30</f>
        <v>0</v>
      </c>
      <c r="I30" s="126">
        <f>Tur3!$Q30</f>
        <v>0</v>
      </c>
      <c r="J30" s="125">
        <f>Tur4!$P30</f>
        <v>0</v>
      </c>
      <c r="K30" s="127">
        <f>Tur4!$Q30</f>
        <v>0</v>
      </c>
      <c r="L30" s="112">
        <f>SUM(Tur1:Tur4!$P30)</f>
        <v>0</v>
      </c>
      <c r="M30" s="112">
        <f>SUM(Tur1:Tur4!$Q30)</f>
        <v>0</v>
      </c>
      <c r="N30" s="117">
        <f t="shared" si="0"/>
        <v>0</v>
      </c>
      <c r="O30" s="128">
        <f t="shared" si="1"/>
        <v>13</v>
      </c>
      <c r="P30" s="128">
        <f t="shared" si="2"/>
        <v>13</v>
      </c>
      <c r="Q30" s="83">
        <v>24</v>
      </c>
      <c r="R30" s="10"/>
      <c r="S30" s="111">
        <f t="shared" si="3"/>
        <v>0</v>
      </c>
    </row>
    <row r="31" spans="2:19" s="111" customFormat="1" ht="18">
      <c r="B31" s="75">
        <v>25</v>
      </c>
      <c r="C31" s="114">
        <f>List!C30</f>
        <v>0</v>
      </c>
      <c r="D31" s="19">
        <f>Tur1!$P31</f>
        <v>0</v>
      </c>
      <c r="E31" s="96">
        <f>Tur1!$Q31</f>
        <v>0</v>
      </c>
      <c r="F31" s="19">
        <f>Tur2!$P31</f>
        <v>0</v>
      </c>
      <c r="G31" s="115">
        <f>Tur2!$Q31</f>
        <v>0</v>
      </c>
      <c r="H31" s="19">
        <f>Tur3!$P31</f>
        <v>0</v>
      </c>
      <c r="I31" s="96">
        <f>Tur3!$Q31</f>
        <v>0</v>
      </c>
      <c r="J31" s="19">
        <f>Tur4!$P31</f>
        <v>0</v>
      </c>
      <c r="K31" s="115">
        <f>Tur4!$Q31</f>
        <v>0</v>
      </c>
      <c r="L31" s="116">
        <f>SUM(Tur1:Tur4!$P31)</f>
        <v>0</v>
      </c>
      <c r="M31" s="116">
        <f>SUM(Tur1:Tur4!$Q31)</f>
        <v>0</v>
      </c>
      <c r="N31" s="117">
        <f t="shared" si="0"/>
        <v>0</v>
      </c>
      <c r="O31" s="118">
        <f t="shared" si="1"/>
        <v>13</v>
      </c>
      <c r="P31" s="118">
        <f t="shared" si="2"/>
        <v>13</v>
      </c>
      <c r="Q31" s="75">
        <v>25</v>
      </c>
      <c r="R31" s="10"/>
      <c r="S31" s="111">
        <f t="shared" si="3"/>
        <v>0</v>
      </c>
    </row>
    <row r="32" spans="2:19" s="111" customFormat="1" ht="18">
      <c r="B32" s="55">
        <v>26</v>
      </c>
      <c r="C32" s="114">
        <f>List!C31</f>
        <v>0</v>
      </c>
      <c r="D32" s="19">
        <f>Tur1!$P32</f>
        <v>0</v>
      </c>
      <c r="E32" s="96">
        <f>Tur1!$Q32</f>
        <v>0</v>
      </c>
      <c r="F32" s="19">
        <f>Tur2!$P32</f>
        <v>0</v>
      </c>
      <c r="G32" s="115">
        <f>Tur2!$Q32</f>
        <v>0</v>
      </c>
      <c r="H32" s="19">
        <f>Tur3!$P32</f>
        <v>0</v>
      </c>
      <c r="I32" s="96">
        <f>Tur3!$Q32</f>
        <v>0</v>
      </c>
      <c r="J32" s="19">
        <f>Tur4!$P32</f>
        <v>0</v>
      </c>
      <c r="K32" s="115">
        <f>Tur4!$Q32</f>
        <v>0</v>
      </c>
      <c r="L32" s="116">
        <f>SUM(Tur1:Tur4!$P32)</f>
        <v>0</v>
      </c>
      <c r="M32" s="116">
        <f>SUM(Tur1:Tur4!$Q32)</f>
        <v>0</v>
      </c>
      <c r="N32" s="117">
        <f t="shared" si="0"/>
        <v>0</v>
      </c>
      <c r="O32" s="118">
        <f t="shared" si="1"/>
        <v>13</v>
      </c>
      <c r="P32" s="118">
        <f t="shared" si="2"/>
        <v>13</v>
      </c>
      <c r="Q32" s="75">
        <v>26</v>
      </c>
      <c r="R32" s="10"/>
      <c r="S32" s="111">
        <f t="shared" si="3"/>
        <v>0</v>
      </c>
    </row>
    <row r="33" spans="2:19" s="111" customFormat="1" ht="18.75" thickBot="1">
      <c r="B33" s="78">
        <v>27</v>
      </c>
      <c r="C33" s="114">
        <f>List!C32</f>
        <v>0</v>
      </c>
      <c r="D33" s="119">
        <f>Tur1!$P33</f>
        <v>0</v>
      </c>
      <c r="E33" s="120">
        <f>Tur1!$Q33</f>
        <v>0</v>
      </c>
      <c r="F33" s="119">
        <f>Tur2!$P33</f>
        <v>0</v>
      </c>
      <c r="G33" s="121">
        <f>Tur2!$Q33</f>
        <v>0</v>
      </c>
      <c r="H33" s="119">
        <f>Tur3!$P33</f>
        <v>0</v>
      </c>
      <c r="I33" s="120">
        <f>Tur3!$Q33</f>
        <v>0</v>
      </c>
      <c r="J33" s="119">
        <f>Tur4!$P33</f>
        <v>0</v>
      </c>
      <c r="K33" s="121">
        <f>Tur4!$Q33</f>
        <v>0</v>
      </c>
      <c r="L33" s="112">
        <f>SUM(Tur1:Tur4!$P33)</f>
        <v>0</v>
      </c>
      <c r="M33" s="112">
        <f>SUM(Tur1:Tur4!$Q33)</f>
        <v>0</v>
      </c>
      <c r="N33" s="117">
        <f t="shared" si="0"/>
        <v>0</v>
      </c>
      <c r="O33" s="122">
        <f t="shared" si="1"/>
        <v>13</v>
      </c>
      <c r="P33" s="122">
        <f t="shared" si="2"/>
        <v>13</v>
      </c>
      <c r="Q33" s="75">
        <v>27</v>
      </c>
      <c r="R33" s="10"/>
      <c r="S33" s="111">
        <f t="shared" si="3"/>
        <v>0</v>
      </c>
    </row>
    <row r="34" spans="2:19" s="111" customFormat="1" ht="18">
      <c r="B34" s="61">
        <v>28</v>
      </c>
      <c r="C34" s="114">
        <f>List!C33</f>
        <v>0</v>
      </c>
      <c r="D34" s="47">
        <f>Tur1!$P34</f>
        <v>0</v>
      </c>
      <c r="E34" s="89">
        <f>Tur1!$Q34</f>
        <v>0</v>
      </c>
      <c r="F34" s="47">
        <f>Tur2!$P34</f>
        <v>0</v>
      </c>
      <c r="G34" s="123">
        <f>Tur2!$Q34</f>
        <v>0</v>
      </c>
      <c r="H34" s="47">
        <f>Tur3!$P34</f>
        <v>0</v>
      </c>
      <c r="I34" s="89">
        <f>Tur3!$Q34</f>
        <v>0</v>
      </c>
      <c r="J34" s="47">
        <f>Tur4!$P34</f>
        <v>0</v>
      </c>
      <c r="K34" s="123">
        <f>Tur4!$Q34</f>
        <v>0</v>
      </c>
      <c r="L34" s="116">
        <f>SUM(Tur1:Tur4!$P34)</f>
        <v>0</v>
      </c>
      <c r="M34" s="116">
        <f>SUM(Tur1:Tur4!$Q34)</f>
        <v>0</v>
      </c>
      <c r="N34" s="117">
        <f t="shared" si="0"/>
        <v>0</v>
      </c>
      <c r="O34" s="124">
        <f t="shared" si="1"/>
        <v>13</v>
      </c>
      <c r="P34" s="124">
        <f t="shared" si="2"/>
        <v>13</v>
      </c>
      <c r="Q34" s="75">
        <v>28</v>
      </c>
      <c r="R34" s="10"/>
      <c r="S34" s="111">
        <f t="shared" si="3"/>
        <v>0</v>
      </c>
    </row>
    <row r="35" spans="2:19" s="111" customFormat="1" ht="18">
      <c r="B35" s="55">
        <v>29</v>
      </c>
      <c r="C35" s="114">
        <f>List!C34</f>
        <v>0</v>
      </c>
      <c r="D35" s="19">
        <f>Tur1!$P35</f>
        <v>0</v>
      </c>
      <c r="E35" s="96">
        <f>Tur1!$Q35</f>
        <v>0</v>
      </c>
      <c r="F35" s="19">
        <f>Tur2!$P35</f>
        <v>0</v>
      </c>
      <c r="G35" s="115">
        <f>Tur2!$Q35</f>
        <v>0</v>
      </c>
      <c r="H35" s="19">
        <f>Tur3!$P35</f>
        <v>0</v>
      </c>
      <c r="I35" s="96">
        <f>Tur3!$Q35</f>
        <v>0</v>
      </c>
      <c r="J35" s="19">
        <f>Tur4!$P35</f>
        <v>0</v>
      </c>
      <c r="K35" s="115">
        <f>Tur4!$Q35</f>
        <v>0</v>
      </c>
      <c r="L35" s="116">
        <f>SUM(Tur1:Tur4!$P35)</f>
        <v>0</v>
      </c>
      <c r="M35" s="116">
        <f>SUM(Tur1:Tur4!$Q35)</f>
        <v>0</v>
      </c>
      <c r="N35" s="117">
        <f t="shared" si="0"/>
        <v>0</v>
      </c>
      <c r="O35" s="118">
        <f t="shared" si="1"/>
        <v>13</v>
      </c>
      <c r="P35" s="118">
        <f t="shared" si="2"/>
        <v>13</v>
      </c>
      <c r="Q35" s="75">
        <v>29</v>
      </c>
      <c r="R35" s="10"/>
      <c r="S35" s="111">
        <f t="shared" si="3"/>
        <v>0</v>
      </c>
    </row>
    <row r="36" spans="2:19" s="111" customFormat="1" ht="18.75" thickBot="1">
      <c r="B36" s="56">
        <v>30</v>
      </c>
      <c r="C36" s="114">
        <f>List!C35</f>
        <v>0</v>
      </c>
      <c r="D36" s="125">
        <f>Tur1!$P36</f>
        <v>0</v>
      </c>
      <c r="E36" s="126">
        <f>Tur1!$Q36</f>
        <v>0</v>
      </c>
      <c r="F36" s="125">
        <f>Tur2!$P36</f>
        <v>0</v>
      </c>
      <c r="G36" s="127">
        <f>Tur2!$Q36</f>
        <v>0</v>
      </c>
      <c r="H36" s="125">
        <f>Tur3!$P36</f>
        <v>0</v>
      </c>
      <c r="I36" s="126">
        <f>Tur3!$Q36</f>
        <v>0</v>
      </c>
      <c r="J36" s="125">
        <f>Tur4!$P36</f>
        <v>0</v>
      </c>
      <c r="K36" s="127">
        <f>Tur4!$Q36</f>
        <v>0</v>
      </c>
      <c r="L36" s="112">
        <f>SUM(Tur1:Tur4!$P36)</f>
        <v>0</v>
      </c>
      <c r="M36" s="112">
        <f>SUM(Tur1:Tur4!$Q36)</f>
        <v>0</v>
      </c>
      <c r="N36" s="117">
        <f t="shared" si="0"/>
        <v>0</v>
      </c>
      <c r="O36" s="128">
        <f t="shared" si="1"/>
        <v>13</v>
      </c>
      <c r="P36" s="128">
        <f t="shared" si="2"/>
        <v>13</v>
      </c>
      <c r="Q36" s="83">
        <v>30</v>
      </c>
      <c r="R36" s="10"/>
      <c r="S36" s="111">
        <f t="shared" si="3"/>
        <v>0</v>
      </c>
    </row>
    <row r="37" s="5" customFormat="1" ht="12.75">
      <c r="N37" s="129"/>
    </row>
    <row r="38" s="5" customFormat="1" ht="12.75">
      <c r="N38" s="129"/>
    </row>
    <row r="39" s="5" customFormat="1" ht="12.75">
      <c r="N39" s="129"/>
    </row>
  </sheetData>
  <mergeCells count="13">
    <mergeCell ref="B1:Q1"/>
    <mergeCell ref="L3:O3"/>
    <mergeCell ref="B3:K3"/>
    <mergeCell ref="F5:G5"/>
    <mergeCell ref="B5:B6"/>
    <mergeCell ref="L5:L6"/>
    <mergeCell ref="O5:O6"/>
    <mergeCell ref="C5:C6"/>
    <mergeCell ref="H5:I5"/>
    <mergeCell ref="J5:K5"/>
    <mergeCell ref="M5:M6"/>
    <mergeCell ref="D5:E5"/>
    <mergeCell ref="Q5: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ule____411"/>
  <dimension ref="A1:S3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40" sqref="N40"/>
    </sheetView>
  </sheetViews>
  <sheetFormatPr defaultColWidth="9.00390625" defaultRowHeight="12.75"/>
  <cols>
    <col min="1" max="1" width="1.25" style="101" customWidth="1"/>
    <col min="2" max="2" width="4.375" style="101" customWidth="1"/>
    <col min="3" max="3" width="25.625" style="101" customWidth="1"/>
    <col min="4" max="8" width="3.25390625" style="102" customWidth="1"/>
    <col min="9" max="9" width="6.125" style="102" bestFit="1" customWidth="1"/>
    <col min="10" max="10" width="7.125" style="102" bestFit="1" customWidth="1"/>
    <col min="11" max="11" width="4.625" style="102" bestFit="1" customWidth="1"/>
    <col min="12" max="12" width="5.25390625" style="101" customWidth="1"/>
    <col min="13" max="18" width="5.25390625" style="161" customWidth="1"/>
    <col min="19" max="19" width="8.875" style="159" customWidth="1"/>
    <col min="20" max="16384" width="8.875" style="101" customWidth="1"/>
  </cols>
  <sheetData>
    <row r="1" spans="2:19" s="2" customFormat="1" ht="27.75" customHeight="1">
      <c r="B1" s="155" t="s">
        <v>20</v>
      </c>
      <c r="C1" s="155"/>
      <c r="D1" s="155"/>
      <c r="E1" s="155"/>
      <c r="F1" s="155"/>
      <c r="G1" s="155"/>
      <c r="H1" s="155"/>
      <c r="I1" s="155"/>
      <c r="J1" s="155"/>
      <c r="K1" s="155"/>
      <c r="M1" s="160"/>
      <c r="N1" s="160"/>
      <c r="O1" s="160"/>
      <c r="P1" s="160"/>
      <c r="Q1" s="160"/>
      <c r="R1" s="160"/>
      <c r="S1" s="158"/>
    </row>
    <row r="2" spans="2:18" s="5" customFormat="1" ht="6" customHeight="1">
      <c r="B2" s="6"/>
      <c r="C2" s="3"/>
      <c r="D2" s="4"/>
      <c r="E2" s="6"/>
      <c r="F2" s="4"/>
      <c r="G2" s="6"/>
      <c r="H2" s="6"/>
      <c r="I2" s="6"/>
      <c r="J2" s="6"/>
      <c r="K2" s="6"/>
      <c r="M2" s="6"/>
      <c r="N2" s="6"/>
      <c r="O2" s="6"/>
      <c r="P2" s="6"/>
      <c r="Q2" s="6"/>
      <c r="R2" s="6"/>
    </row>
    <row r="3" spans="2:19" s="5" customFormat="1" ht="19.5">
      <c r="B3" s="157" t="s">
        <v>24</v>
      </c>
      <c r="C3" s="157"/>
      <c r="D3" s="4"/>
      <c r="E3" s="4"/>
      <c r="F3" s="6"/>
      <c r="G3" s="6"/>
      <c r="H3" s="6"/>
      <c r="I3" s="156"/>
      <c r="J3" s="156"/>
      <c r="K3" s="28">
        <f>P3+Q3+R3</f>
        <v>0</v>
      </c>
      <c r="M3" s="162">
        <f>COUNTIF(Sum!O7:O36,1)</f>
        <v>1</v>
      </c>
      <c r="N3" s="163">
        <f>COUNTIF(Sum!O7:O36,M3+1)</f>
        <v>1</v>
      </c>
      <c r="O3" s="163">
        <f>COUNTIF(Sum!O7:O36,M3+N3+1)</f>
        <v>1</v>
      </c>
      <c r="P3" s="164">
        <f>IF(M3=1,0,M3)</f>
        <v>0</v>
      </c>
      <c r="Q3" s="164">
        <f>IF(N3=1,0,IF(M3&gt;2,0,N3))</f>
        <v>0</v>
      </c>
      <c r="R3" s="164">
        <f>IF(P3=1,0,IF(M3+N3&gt;2,0,IF(O3=1,0,O3)))</f>
        <v>0</v>
      </c>
      <c r="S3" s="165">
        <f>IF(M3&gt;1,0,IF(N3&gt;1,1,2))</f>
        <v>2</v>
      </c>
    </row>
    <row r="4" spans="2:18" s="5" customFormat="1" ht="6" customHeight="1" thickBot="1">
      <c r="B4" s="6"/>
      <c r="C4" s="3"/>
      <c r="D4" s="4"/>
      <c r="E4" s="6"/>
      <c r="F4" s="4"/>
      <c r="G4" s="6"/>
      <c r="H4" s="6"/>
      <c r="I4" s="6"/>
      <c r="J4" s="6"/>
      <c r="K4" s="6"/>
      <c r="M4" s="6"/>
      <c r="N4" s="6"/>
      <c r="O4" s="6"/>
      <c r="P4" s="6"/>
      <c r="Q4" s="6"/>
      <c r="R4" s="6"/>
    </row>
    <row r="5" spans="1:18" s="25" customFormat="1" ht="15" customHeight="1">
      <c r="A5" s="21"/>
      <c r="B5" s="138" t="s">
        <v>9</v>
      </c>
      <c r="C5" s="140" t="s">
        <v>5</v>
      </c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32" t="s">
        <v>6</v>
      </c>
      <c r="J5" s="166" t="s">
        <v>1</v>
      </c>
      <c r="K5" s="168" t="s">
        <v>9</v>
      </c>
      <c r="M5" s="43"/>
      <c r="N5" s="43"/>
      <c r="O5" s="43"/>
      <c r="P5" s="43"/>
      <c r="Q5" s="43"/>
      <c r="R5" s="43"/>
    </row>
    <row r="6" spans="1:18" s="86" customFormat="1" ht="14.25" customHeight="1" thickBot="1">
      <c r="A6" s="85"/>
      <c r="B6" s="139"/>
      <c r="C6" s="141"/>
      <c r="D6" s="33"/>
      <c r="E6" s="33"/>
      <c r="F6" s="33"/>
      <c r="G6" s="33"/>
      <c r="H6" s="33"/>
      <c r="I6" s="33"/>
      <c r="J6" s="167"/>
      <c r="K6" s="169"/>
      <c r="M6" s="43"/>
      <c r="N6" s="43"/>
      <c r="O6" s="43"/>
      <c r="P6" s="43"/>
      <c r="Q6" s="43"/>
      <c r="R6" s="43"/>
    </row>
    <row r="7" spans="1:19" s="90" customFormat="1" ht="18">
      <c r="A7" s="87"/>
      <c r="B7" s="46">
        <v>1</v>
      </c>
      <c r="C7" s="88">
        <f>IF(ISNA(O7),,O7)</f>
        <v>0</v>
      </c>
      <c r="D7" s="48"/>
      <c r="E7" s="48"/>
      <c r="F7" s="48"/>
      <c r="G7" s="49"/>
      <c r="H7" s="49"/>
      <c r="I7" s="89">
        <f aca="true" t="shared" si="0" ref="I7:I36">SUM(D7:H7)</f>
        <v>0</v>
      </c>
      <c r="J7" s="89">
        <f>RANK(I7,I$7:I$36)+S3</f>
        <v>3</v>
      </c>
      <c r="K7" s="50">
        <v>1</v>
      </c>
      <c r="M7" s="43">
        <f>IF($K7&gt;$K$3,0,$K7+$S$3)</f>
        <v>0</v>
      </c>
      <c r="N7" s="43"/>
      <c r="O7" s="43" t="e">
        <f>VLOOKUP(M7,Sum!P$7:S$36,4,0)</f>
        <v>#N/A</v>
      </c>
      <c r="P7" s="43"/>
      <c r="Q7" s="43"/>
      <c r="R7" s="43"/>
      <c r="S7" s="25"/>
    </row>
    <row r="8" spans="1:19" s="90" customFormat="1" ht="18">
      <c r="A8" s="87"/>
      <c r="B8" s="13">
        <v>2</v>
      </c>
      <c r="C8" s="91">
        <f aca="true" t="shared" si="1" ref="C8:C36">IF(ISNA(O8),,O8)</f>
        <v>0</v>
      </c>
      <c r="D8" s="24"/>
      <c r="E8" s="24"/>
      <c r="F8" s="24"/>
      <c r="G8" s="34"/>
      <c r="H8" s="34"/>
      <c r="I8" s="92">
        <f t="shared" si="0"/>
        <v>0</v>
      </c>
      <c r="J8" s="92">
        <f>RANK(I8,I$7:I$36)+S4</f>
        <v>1</v>
      </c>
      <c r="K8" s="14">
        <v>2</v>
      </c>
      <c r="M8" s="43">
        <f>IF($K8&gt;$K$3,0,$K8+$S$3)</f>
        <v>0</v>
      </c>
      <c r="N8" s="43"/>
      <c r="O8" s="43" t="e">
        <f>VLOOKUP(M8,Sum!P$7:S$36,4,0)</f>
        <v>#N/A</v>
      </c>
      <c r="P8" s="43"/>
      <c r="Q8" s="43"/>
      <c r="R8" s="43"/>
      <c r="S8" s="25"/>
    </row>
    <row r="9" spans="1:19" s="90" customFormat="1" ht="18.75" thickBot="1">
      <c r="A9" s="87"/>
      <c r="B9" s="15">
        <v>3</v>
      </c>
      <c r="C9" s="93">
        <f t="shared" si="1"/>
        <v>0</v>
      </c>
      <c r="D9" s="39"/>
      <c r="E9" s="39"/>
      <c r="F9" s="39"/>
      <c r="G9" s="40"/>
      <c r="H9" s="40"/>
      <c r="I9" s="94">
        <f t="shared" si="0"/>
        <v>0</v>
      </c>
      <c r="J9" s="94">
        <f>RANK(I9,I$7:I$36)+S5</f>
        <v>1</v>
      </c>
      <c r="K9" s="17">
        <v>3</v>
      </c>
      <c r="M9" s="43">
        <f>IF($K9&gt;$K$3,0,$K9+$S$3)</f>
        <v>0</v>
      </c>
      <c r="N9" s="43"/>
      <c r="O9" s="43" t="e">
        <f>VLOOKUP(M9,Sum!P$7:S$36,4,0)</f>
        <v>#N/A</v>
      </c>
      <c r="P9" s="43"/>
      <c r="Q9" s="43"/>
      <c r="R9" s="43"/>
      <c r="S9" s="25"/>
    </row>
    <row r="10" spans="1:19" s="90" customFormat="1" ht="18">
      <c r="A10" s="87"/>
      <c r="B10" s="46">
        <v>4</v>
      </c>
      <c r="C10" s="88">
        <f t="shared" si="1"/>
        <v>0</v>
      </c>
      <c r="D10" s="48"/>
      <c r="E10" s="48"/>
      <c r="F10" s="48"/>
      <c r="G10" s="49"/>
      <c r="H10" s="49"/>
      <c r="I10" s="89">
        <f t="shared" si="0"/>
        <v>0</v>
      </c>
      <c r="J10" s="89">
        <f>RANK(I10,I$7:I$36)+S6</f>
        <v>1</v>
      </c>
      <c r="K10" s="50">
        <v>4</v>
      </c>
      <c r="M10" s="43">
        <f>IF($K10&gt;$K$3,0,$K10+$S$3)</f>
        <v>0</v>
      </c>
      <c r="N10" s="43"/>
      <c r="O10" s="43" t="e">
        <f>VLOOKUP(M10,Sum!P$7:S$36,4,0)</f>
        <v>#N/A</v>
      </c>
      <c r="P10" s="43"/>
      <c r="Q10" s="43"/>
      <c r="R10" s="43"/>
      <c r="S10" s="25"/>
    </row>
    <row r="11" spans="1:19" s="90" customFormat="1" ht="18">
      <c r="A11" s="87"/>
      <c r="B11" s="13">
        <v>5</v>
      </c>
      <c r="C11" s="91">
        <f t="shared" si="1"/>
        <v>0</v>
      </c>
      <c r="D11" s="24"/>
      <c r="E11" s="24"/>
      <c r="F11" s="24"/>
      <c r="G11" s="34"/>
      <c r="H11" s="34"/>
      <c r="I11" s="92">
        <f t="shared" si="0"/>
        <v>0</v>
      </c>
      <c r="J11" s="92">
        <f>RANK(I11,I$7:I$36)+S7</f>
        <v>1</v>
      </c>
      <c r="K11" s="14">
        <v>5</v>
      </c>
      <c r="M11" s="43">
        <f>IF($K11&gt;$K$3,0,$K11+$S$3)</f>
        <v>0</v>
      </c>
      <c r="N11" s="43"/>
      <c r="O11" s="43" t="e">
        <f>VLOOKUP(M11,Sum!P$7:S$36,4,0)</f>
        <v>#N/A</v>
      </c>
      <c r="P11" s="43"/>
      <c r="Q11" s="43"/>
      <c r="R11" s="43"/>
      <c r="S11" s="25"/>
    </row>
    <row r="12" spans="1:19" s="90" customFormat="1" ht="18.75" thickBot="1">
      <c r="A12" s="87"/>
      <c r="B12" s="15">
        <v>6</v>
      </c>
      <c r="C12" s="93">
        <f t="shared" si="1"/>
        <v>0</v>
      </c>
      <c r="D12" s="39"/>
      <c r="E12" s="39"/>
      <c r="F12" s="39"/>
      <c r="G12" s="40"/>
      <c r="H12" s="40"/>
      <c r="I12" s="94">
        <f t="shared" si="0"/>
        <v>0</v>
      </c>
      <c r="J12" s="94">
        <f>RANK(I12,I$7:I$36)+S8</f>
        <v>1</v>
      </c>
      <c r="K12" s="17">
        <v>6</v>
      </c>
      <c r="M12" s="43">
        <f>IF($K12&gt;$K$3,0,$K12+$S$3)</f>
        <v>0</v>
      </c>
      <c r="N12" s="43"/>
      <c r="O12" s="43" t="e">
        <f>VLOOKUP(M12,Sum!P$7:S$36,4,0)</f>
        <v>#N/A</v>
      </c>
      <c r="P12" s="43"/>
      <c r="Q12" s="43"/>
      <c r="R12" s="43"/>
      <c r="S12" s="25"/>
    </row>
    <row r="13" spans="1:19" s="90" customFormat="1" ht="18">
      <c r="A13" s="87"/>
      <c r="B13" s="46">
        <v>7</v>
      </c>
      <c r="C13" s="88">
        <f t="shared" si="1"/>
        <v>0</v>
      </c>
      <c r="D13" s="48"/>
      <c r="E13" s="48"/>
      <c r="F13" s="48"/>
      <c r="G13" s="49"/>
      <c r="H13" s="49"/>
      <c r="I13" s="89">
        <f t="shared" si="0"/>
        <v>0</v>
      </c>
      <c r="J13" s="89">
        <f>RANK(I13,I$7:I$36)+S9</f>
        <v>1</v>
      </c>
      <c r="K13" s="50">
        <v>7</v>
      </c>
      <c r="M13" s="43">
        <f>IF($K13&gt;$K$3,0,$K13+$S$3)</f>
        <v>0</v>
      </c>
      <c r="N13" s="43"/>
      <c r="O13" s="43" t="e">
        <f>VLOOKUP(M13,Sum!P$7:S$36,4,0)</f>
        <v>#N/A</v>
      </c>
      <c r="P13" s="43"/>
      <c r="Q13" s="43"/>
      <c r="R13" s="43"/>
      <c r="S13" s="25"/>
    </row>
    <row r="14" spans="1:19" s="90" customFormat="1" ht="18">
      <c r="A14" s="87"/>
      <c r="B14" s="13">
        <v>8</v>
      </c>
      <c r="C14" s="91">
        <f t="shared" si="1"/>
        <v>0</v>
      </c>
      <c r="D14" s="24"/>
      <c r="E14" s="24"/>
      <c r="F14" s="24"/>
      <c r="G14" s="34"/>
      <c r="H14" s="34"/>
      <c r="I14" s="92">
        <f t="shared" si="0"/>
        <v>0</v>
      </c>
      <c r="J14" s="92">
        <f>RANK(I14,I$7:I$36)+S10</f>
        <v>1</v>
      </c>
      <c r="K14" s="14">
        <v>8</v>
      </c>
      <c r="M14" s="43">
        <f>IF($K14&gt;$K$3,0,$K14+$S$3)</f>
        <v>0</v>
      </c>
      <c r="N14" s="43"/>
      <c r="O14" s="43" t="e">
        <f>VLOOKUP(M14,Sum!P$7:S$36,4,0)</f>
        <v>#N/A</v>
      </c>
      <c r="P14" s="43"/>
      <c r="Q14" s="43"/>
      <c r="R14" s="43"/>
      <c r="S14" s="25"/>
    </row>
    <row r="15" spans="1:19" s="90" customFormat="1" ht="18.75" thickBot="1">
      <c r="A15" s="87"/>
      <c r="B15" s="15">
        <v>9</v>
      </c>
      <c r="C15" s="93">
        <f t="shared" si="1"/>
        <v>0</v>
      </c>
      <c r="D15" s="39"/>
      <c r="E15" s="39"/>
      <c r="F15" s="39"/>
      <c r="G15" s="40"/>
      <c r="H15" s="40"/>
      <c r="I15" s="94">
        <f t="shared" si="0"/>
        <v>0</v>
      </c>
      <c r="J15" s="94">
        <f>RANK(I15,I$7:I$36)+S11</f>
        <v>1</v>
      </c>
      <c r="K15" s="17">
        <v>9</v>
      </c>
      <c r="M15" s="43">
        <f>IF($K15&gt;$K$3,0,$K15+$S$3)</f>
        <v>0</v>
      </c>
      <c r="N15" s="43"/>
      <c r="O15" s="43" t="e">
        <f>VLOOKUP(M15,Sum!P$7:S$36,4,0)</f>
        <v>#N/A</v>
      </c>
      <c r="P15" s="43"/>
      <c r="Q15" s="43"/>
      <c r="R15" s="43"/>
      <c r="S15" s="25"/>
    </row>
    <row r="16" spans="1:19" s="90" customFormat="1" ht="18">
      <c r="A16" s="87"/>
      <c r="B16" s="46">
        <v>10</v>
      </c>
      <c r="C16" s="88">
        <f t="shared" si="1"/>
        <v>0</v>
      </c>
      <c r="D16" s="48"/>
      <c r="E16" s="48"/>
      <c r="F16" s="48"/>
      <c r="G16" s="49"/>
      <c r="H16" s="49"/>
      <c r="I16" s="89">
        <f t="shared" si="0"/>
        <v>0</v>
      </c>
      <c r="J16" s="89">
        <f>RANK(I16,I$7:I$36)+S12</f>
        <v>1</v>
      </c>
      <c r="K16" s="50">
        <v>10</v>
      </c>
      <c r="M16" s="43">
        <f>IF($K16&gt;$K$3,0,$K16+$S$3)</f>
        <v>0</v>
      </c>
      <c r="N16" s="43"/>
      <c r="O16" s="43" t="e">
        <f>VLOOKUP(M16,Sum!P$7:S$36,4,0)</f>
        <v>#N/A</v>
      </c>
      <c r="P16" s="43"/>
      <c r="Q16" s="43"/>
      <c r="R16" s="43"/>
      <c r="S16" s="25"/>
    </row>
    <row r="17" spans="1:19" s="90" customFormat="1" ht="18">
      <c r="A17" s="87"/>
      <c r="B17" s="13">
        <v>11</v>
      </c>
      <c r="C17" s="91">
        <f t="shared" si="1"/>
        <v>0</v>
      </c>
      <c r="D17" s="24"/>
      <c r="E17" s="24"/>
      <c r="F17" s="24"/>
      <c r="G17" s="34"/>
      <c r="H17" s="34"/>
      <c r="I17" s="92">
        <f t="shared" si="0"/>
        <v>0</v>
      </c>
      <c r="J17" s="92">
        <f>RANK(I17,I$7:I$36)+S13</f>
        <v>1</v>
      </c>
      <c r="K17" s="14">
        <v>11</v>
      </c>
      <c r="M17" s="43">
        <f>IF($K17&gt;$K$3,0,$K17+$S$3)</f>
        <v>0</v>
      </c>
      <c r="N17" s="43"/>
      <c r="O17" s="43" t="e">
        <f>VLOOKUP(M17,Sum!P$7:S$36,4,0)</f>
        <v>#N/A</v>
      </c>
      <c r="P17" s="43"/>
      <c r="Q17" s="43"/>
      <c r="R17" s="43"/>
      <c r="S17" s="25"/>
    </row>
    <row r="18" spans="1:19" s="90" customFormat="1" ht="18.75" thickBot="1">
      <c r="A18" s="87"/>
      <c r="B18" s="15">
        <v>12</v>
      </c>
      <c r="C18" s="93">
        <f t="shared" si="1"/>
        <v>0</v>
      </c>
      <c r="D18" s="39"/>
      <c r="E18" s="39"/>
      <c r="F18" s="39"/>
      <c r="G18" s="40"/>
      <c r="H18" s="40"/>
      <c r="I18" s="94">
        <f t="shared" si="0"/>
        <v>0</v>
      </c>
      <c r="J18" s="94">
        <f>RANK(I18,I$7:I$36)+S14</f>
        <v>1</v>
      </c>
      <c r="K18" s="17">
        <v>12</v>
      </c>
      <c r="M18" s="43">
        <f>IF($K18&gt;$K$3,0,$K18+$S$3)</f>
        <v>0</v>
      </c>
      <c r="N18" s="43"/>
      <c r="O18" s="43" t="e">
        <f>VLOOKUP(M18,Sum!P$7:S$36,4,0)</f>
        <v>#N/A</v>
      </c>
      <c r="P18" s="43"/>
      <c r="Q18" s="43"/>
      <c r="R18" s="43"/>
      <c r="S18" s="25"/>
    </row>
    <row r="19" spans="1:19" s="90" customFormat="1" ht="18">
      <c r="A19" s="87"/>
      <c r="B19" s="46">
        <v>13</v>
      </c>
      <c r="C19" s="88">
        <f t="shared" si="1"/>
        <v>0</v>
      </c>
      <c r="D19" s="48"/>
      <c r="E19" s="48"/>
      <c r="F19" s="48"/>
      <c r="G19" s="49"/>
      <c r="H19" s="49"/>
      <c r="I19" s="89">
        <f t="shared" si="0"/>
        <v>0</v>
      </c>
      <c r="J19" s="89">
        <f>RANK(I19,I$7:I$36)+S15</f>
        <v>1</v>
      </c>
      <c r="K19" s="50">
        <v>13</v>
      </c>
      <c r="M19" s="43">
        <f>IF($K19&gt;$K$3,0,$K19+$S$3)</f>
        <v>0</v>
      </c>
      <c r="N19" s="43"/>
      <c r="O19" s="43" t="e">
        <f>VLOOKUP(M19,Sum!P$7:S$36,4,0)</f>
        <v>#N/A</v>
      </c>
      <c r="P19" s="43"/>
      <c r="Q19" s="43"/>
      <c r="R19" s="43"/>
      <c r="S19" s="25"/>
    </row>
    <row r="20" spans="1:19" s="90" customFormat="1" ht="18">
      <c r="A20" s="87"/>
      <c r="B20" s="13">
        <v>14</v>
      </c>
      <c r="C20" s="91">
        <f t="shared" si="1"/>
        <v>0</v>
      </c>
      <c r="D20" s="24"/>
      <c r="E20" s="24"/>
      <c r="F20" s="24"/>
      <c r="G20" s="34"/>
      <c r="H20" s="34"/>
      <c r="I20" s="92">
        <f t="shared" si="0"/>
        <v>0</v>
      </c>
      <c r="J20" s="92">
        <f>RANK(I20,I$7:I$36)+S16</f>
        <v>1</v>
      </c>
      <c r="K20" s="14">
        <v>14</v>
      </c>
      <c r="M20" s="43">
        <f>IF($K20&gt;$K$3,0,$K20+$S$3)</f>
        <v>0</v>
      </c>
      <c r="N20" s="43"/>
      <c r="O20" s="43" t="e">
        <f>VLOOKUP(M20,Sum!P$7:S$36,4,0)</f>
        <v>#N/A</v>
      </c>
      <c r="P20" s="43"/>
      <c r="Q20" s="43"/>
      <c r="R20" s="43"/>
      <c r="S20" s="25"/>
    </row>
    <row r="21" spans="1:19" s="90" customFormat="1" ht="18.75" thickBot="1">
      <c r="A21" s="87"/>
      <c r="B21" s="15">
        <v>15</v>
      </c>
      <c r="C21" s="93">
        <f t="shared" si="1"/>
        <v>0</v>
      </c>
      <c r="D21" s="39"/>
      <c r="E21" s="39"/>
      <c r="F21" s="39"/>
      <c r="G21" s="40"/>
      <c r="H21" s="40"/>
      <c r="I21" s="94">
        <f t="shared" si="0"/>
        <v>0</v>
      </c>
      <c r="J21" s="94">
        <f>RANK(I21,I$7:I$36)+S17</f>
        <v>1</v>
      </c>
      <c r="K21" s="17">
        <v>15</v>
      </c>
      <c r="M21" s="43">
        <f>IF($K21&gt;$K$3,0,$K21+$S$3)</f>
        <v>0</v>
      </c>
      <c r="N21" s="43"/>
      <c r="O21" s="43" t="e">
        <f>VLOOKUP(M21,Sum!P$7:S$36,4,0)</f>
        <v>#N/A</v>
      </c>
      <c r="P21" s="43"/>
      <c r="Q21" s="43"/>
      <c r="R21" s="43"/>
      <c r="S21" s="25"/>
    </row>
    <row r="22" spans="1:19" s="90" customFormat="1" ht="18">
      <c r="A22" s="87"/>
      <c r="B22" s="18">
        <v>16</v>
      </c>
      <c r="C22" s="88">
        <f t="shared" si="1"/>
        <v>0</v>
      </c>
      <c r="D22" s="44"/>
      <c r="E22" s="44"/>
      <c r="F22" s="44"/>
      <c r="G22" s="45"/>
      <c r="H22" s="45"/>
      <c r="I22" s="96">
        <f t="shared" si="0"/>
        <v>0</v>
      </c>
      <c r="J22" s="89">
        <f>RANK(I22,I$7:I$36)+S18</f>
        <v>1</v>
      </c>
      <c r="K22" s="20">
        <v>16</v>
      </c>
      <c r="M22" s="43">
        <f>IF($K22&gt;$K$3,0,$K22+$S$3)</f>
        <v>0</v>
      </c>
      <c r="N22" s="43"/>
      <c r="O22" s="43" t="e">
        <f>VLOOKUP(M22,Sum!P$7:S$36,4,0)</f>
        <v>#N/A</v>
      </c>
      <c r="P22" s="43"/>
      <c r="Q22" s="43"/>
      <c r="R22" s="43"/>
      <c r="S22" s="25"/>
    </row>
    <row r="23" spans="1:19" s="90" customFormat="1" ht="18">
      <c r="A23" s="87"/>
      <c r="B23" s="13">
        <v>17</v>
      </c>
      <c r="C23" s="91">
        <f t="shared" si="1"/>
        <v>0</v>
      </c>
      <c r="D23" s="24"/>
      <c r="E23" s="24"/>
      <c r="F23" s="24"/>
      <c r="G23" s="34"/>
      <c r="H23" s="34"/>
      <c r="I23" s="92">
        <f t="shared" si="0"/>
        <v>0</v>
      </c>
      <c r="J23" s="92">
        <f>RANK(I23,I$7:I$36)+S19</f>
        <v>1</v>
      </c>
      <c r="K23" s="14">
        <v>17</v>
      </c>
      <c r="M23" s="43">
        <f>IF($K23&gt;$K$3,0,$K23+$S$3)</f>
        <v>0</v>
      </c>
      <c r="N23" s="43"/>
      <c r="O23" s="43" t="e">
        <f>VLOOKUP(M23,Sum!P$7:S$36,4,0)</f>
        <v>#N/A</v>
      </c>
      <c r="P23" s="43"/>
      <c r="Q23" s="43"/>
      <c r="R23" s="43"/>
      <c r="S23" s="25"/>
    </row>
    <row r="24" spans="1:19" s="90" customFormat="1" ht="18.75" thickBot="1">
      <c r="A24" s="87"/>
      <c r="B24" s="51">
        <v>18</v>
      </c>
      <c r="C24" s="93">
        <f t="shared" si="1"/>
        <v>0</v>
      </c>
      <c r="D24" s="37"/>
      <c r="E24" s="37"/>
      <c r="F24" s="37"/>
      <c r="G24" s="38"/>
      <c r="H24" s="38"/>
      <c r="I24" s="98">
        <f t="shared" si="0"/>
        <v>0</v>
      </c>
      <c r="J24" s="94">
        <f>RANK(I24,I$7:I$36)+S20</f>
        <v>1</v>
      </c>
      <c r="K24" s="52">
        <v>18</v>
      </c>
      <c r="M24" s="43">
        <f>IF($K24&gt;$K$3,0,$K24+$S$3)</f>
        <v>0</v>
      </c>
      <c r="N24" s="43"/>
      <c r="O24" s="43" t="e">
        <f>VLOOKUP(M24,Sum!P$7:S$36,4,0)</f>
        <v>#N/A</v>
      </c>
      <c r="P24" s="43"/>
      <c r="Q24" s="43"/>
      <c r="R24" s="43"/>
      <c r="S24" s="25"/>
    </row>
    <row r="25" spans="1:19" s="90" customFormat="1" ht="18">
      <c r="A25" s="87"/>
      <c r="B25" s="46">
        <v>19</v>
      </c>
      <c r="C25" s="88">
        <f t="shared" si="1"/>
        <v>0</v>
      </c>
      <c r="D25" s="48"/>
      <c r="E25" s="48"/>
      <c r="F25" s="48"/>
      <c r="G25" s="49"/>
      <c r="H25" s="49"/>
      <c r="I25" s="89">
        <f t="shared" si="0"/>
        <v>0</v>
      </c>
      <c r="J25" s="89">
        <f>RANK(I25,I$7:I$36)+S21</f>
        <v>1</v>
      </c>
      <c r="K25" s="50">
        <v>19</v>
      </c>
      <c r="M25" s="43">
        <f>IF($K25&gt;$K$3,0,$K25+$S$3)</f>
        <v>0</v>
      </c>
      <c r="N25" s="43"/>
      <c r="O25" s="43" t="e">
        <f>VLOOKUP(M25,Sum!P$7:S$36,4,0)</f>
        <v>#N/A</v>
      </c>
      <c r="P25" s="43"/>
      <c r="Q25" s="43"/>
      <c r="R25" s="43"/>
      <c r="S25" s="25"/>
    </row>
    <row r="26" spans="1:19" s="90" customFormat="1" ht="18">
      <c r="A26" s="87"/>
      <c r="B26" s="13">
        <v>20</v>
      </c>
      <c r="C26" s="91">
        <f t="shared" si="1"/>
        <v>0</v>
      </c>
      <c r="D26" s="24"/>
      <c r="E26" s="24"/>
      <c r="F26" s="24"/>
      <c r="G26" s="34"/>
      <c r="H26" s="34"/>
      <c r="I26" s="92">
        <f t="shared" si="0"/>
        <v>0</v>
      </c>
      <c r="J26" s="92">
        <f>RANK(I26,I$7:I$36)+S22</f>
        <v>1</v>
      </c>
      <c r="K26" s="14">
        <v>20</v>
      </c>
      <c r="M26" s="43">
        <f>IF($K26&gt;$K$3,0,$K26+$S$3)</f>
        <v>0</v>
      </c>
      <c r="N26" s="43"/>
      <c r="O26" s="43" t="e">
        <f>VLOOKUP(M26,Sum!P$7:S$36,4,0)</f>
        <v>#N/A</v>
      </c>
      <c r="P26" s="43"/>
      <c r="Q26" s="43"/>
      <c r="R26" s="43"/>
      <c r="S26" s="25"/>
    </row>
    <row r="27" spans="1:19" s="90" customFormat="1" ht="18.75" thickBot="1">
      <c r="A27" s="87"/>
      <c r="B27" s="15">
        <v>21</v>
      </c>
      <c r="C27" s="93">
        <f t="shared" si="1"/>
        <v>0</v>
      </c>
      <c r="D27" s="39"/>
      <c r="E27" s="39"/>
      <c r="F27" s="39"/>
      <c r="G27" s="40"/>
      <c r="H27" s="40"/>
      <c r="I27" s="94">
        <f t="shared" si="0"/>
        <v>0</v>
      </c>
      <c r="J27" s="94">
        <f>RANK(I27,I$7:I$36)+S23</f>
        <v>1</v>
      </c>
      <c r="K27" s="17">
        <v>21</v>
      </c>
      <c r="M27" s="43">
        <f>IF($K27&gt;$K$3,0,$K27+$S$3)</f>
        <v>0</v>
      </c>
      <c r="N27" s="43"/>
      <c r="O27" s="43" t="e">
        <f>VLOOKUP(M27,Sum!P$7:S$36,4,0)</f>
        <v>#N/A</v>
      </c>
      <c r="P27" s="43"/>
      <c r="Q27" s="43"/>
      <c r="R27" s="43"/>
      <c r="S27" s="25"/>
    </row>
    <row r="28" spans="1:19" s="90" customFormat="1" ht="18">
      <c r="A28" s="87"/>
      <c r="B28" s="46">
        <v>22</v>
      </c>
      <c r="C28" s="88">
        <f t="shared" si="1"/>
        <v>0</v>
      </c>
      <c r="D28" s="48"/>
      <c r="E28" s="48"/>
      <c r="F28" s="48"/>
      <c r="G28" s="49"/>
      <c r="H28" s="49"/>
      <c r="I28" s="89">
        <f t="shared" si="0"/>
        <v>0</v>
      </c>
      <c r="J28" s="89">
        <f>RANK(I28,I$7:I$36)+S24</f>
        <v>1</v>
      </c>
      <c r="K28" s="50">
        <v>22</v>
      </c>
      <c r="M28" s="43">
        <f>IF($K28&gt;$K$3,0,$K28+$S$3)</f>
        <v>0</v>
      </c>
      <c r="N28" s="43"/>
      <c r="O28" s="43" t="e">
        <f>VLOOKUP(M28,Sum!P$7:S$36,4,0)</f>
        <v>#N/A</v>
      </c>
      <c r="P28" s="43"/>
      <c r="Q28" s="43"/>
      <c r="R28" s="43"/>
      <c r="S28" s="25"/>
    </row>
    <row r="29" spans="1:19" s="90" customFormat="1" ht="18">
      <c r="A29" s="87"/>
      <c r="B29" s="13">
        <v>23</v>
      </c>
      <c r="C29" s="91">
        <f t="shared" si="1"/>
        <v>0</v>
      </c>
      <c r="D29" s="24"/>
      <c r="E29" s="24"/>
      <c r="F29" s="24"/>
      <c r="G29" s="34"/>
      <c r="H29" s="34"/>
      <c r="I29" s="92">
        <f t="shared" si="0"/>
        <v>0</v>
      </c>
      <c r="J29" s="92">
        <f>RANK(I29,I$7:I$36)+S25</f>
        <v>1</v>
      </c>
      <c r="K29" s="14">
        <v>23</v>
      </c>
      <c r="M29" s="43">
        <f>IF($K29&gt;$K$3,0,$K29+$S$3)</f>
        <v>0</v>
      </c>
      <c r="N29" s="43"/>
      <c r="O29" s="43" t="e">
        <f>VLOOKUP(M29,Sum!P$7:S$36,4,0)</f>
        <v>#N/A</v>
      </c>
      <c r="P29" s="43"/>
      <c r="Q29" s="43"/>
      <c r="R29" s="43"/>
      <c r="S29" s="25"/>
    </row>
    <row r="30" spans="1:19" s="90" customFormat="1" ht="18.75" thickBot="1">
      <c r="A30" s="87"/>
      <c r="B30" s="15">
        <v>24</v>
      </c>
      <c r="C30" s="93">
        <f t="shared" si="1"/>
        <v>0</v>
      </c>
      <c r="D30" s="39"/>
      <c r="E30" s="39"/>
      <c r="F30" s="39"/>
      <c r="G30" s="40"/>
      <c r="H30" s="40"/>
      <c r="I30" s="94">
        <f t="shared" si="0"/>
        <v>0</v>
      </c>
      <c r="J30" s="94">
        <f>RANK(I30,I$7:I$36)+S26</f>
        <v>1</v>
      </c>
      <c r="K30" s="17">
        <v>24</v>
      </c>
      <c r="M30" s="43">
        <f>IF($K30&gt;$K$3,0,$K30+$S$3)</f>
        <v>0</v>
      </c>
      <c r="N30" s="43"/>
      <c r="O30" s="43" t="e">
        <f>VLOOKUP(M30,Sum!P$7:S$36,4,0)</f>
        <v>#N/A</v>
      </c>
      <c r="P30" s="43"/>
      <c r="Q30" s="43"/>
      <c r="R30" s="43"/>
      <c r="S30" s="25"/>
    </row>
    <row r="31" spans="1:19" s="90" customFormat="1" ht="18">
      <c r="A31" s="87"/>
      <c r="B31" s="46">
        <v>25</v>
      </c>
      <c r="C31" s="88">
        <f t="shared" si="1"/>
        <v>0</v>
      </c>
      <c r="D31" s="48"/>
      <c r="E31" s="48"/>
      <c r="F31" s="48"/>
      <c r="G31" s="49"/>
      <c r="H31" s="49"/>
      <c r="I31" s="89">
        <f t="shared" si="0"/>
        <v>0</v>
      </c>
      <c r="J31" s="89">
        <f>RANK(I31,I$7:I$36)+S27</f>
        <v>1</v>
      </c>
      <c r="K31" s="50">
        <v>25</v>
      </c>
      <c r="M31" s="43">
        <f>IF($K31&gt;$K$3,0,$K31+$S$3)</f>
        <v>0</v>
      </c>
      <c r="N31" s="43"/>
      <c r="O31" s="43" t="e">
        <f>VLOOKUP(M31,Sum!P$7:S$36,4,0)</f>
        <v>#N/A</v>
      </c>
      <c r="P31" s="43"/>
      <c r="Q31" s="43"/>
      <c r="R31" s="43"/>
      <c r="S31" s="25"/>
    </row>
    <row r="32" spans="1:19" s="90" customFormat="1" ht="18">
      <c r="A32" s="87"/>
      <c r="B32" s="13">
        <v>26</v>
      </c>
      <c r="C32" s="91">
        <f t="shared" si="1"/>
        <v>0</v>
      </c>
      <c r="D32" s="24"/>
      <c r="E32" s="24"/>
      <c r="F32" s="24"/>
      <c r="G32" s="34"/>
      <c r="H32" s="34"/>
      <c r="I32" s="92">
        <f t="shared" si="0"/>
        <v>0</v>
      </c>
      <c r="J32" s="92">
        <f>RANK(I32,I$7:I$36)+S28</f>
        <v>1</v>
      </c>
      <c r="K32" s="14">
        <v>26</v>
      </c>
      <c r="M32" s="43">
        <f>IF($K32&gt;$K$3,0,$K32+$S$3)</f>
        <v>0</v>
      </c>
      <c r="N32" s="43"/>
      <c r="O32" s="43" t="e">
        <f>VLOOKUP(M32,Sum!P$7:S$36,4,0)</f>
        <v>#N/A</v>
      </c>
      <c r="P32" s="43"/>
      <c r="Q32" s="43"/>
      <c r="R32" s="43"/>
      <c r="S32" s="25"/>
    </row>
    <row r="33" spans="1:19" s="90" customFormat="1" ht="18.75" thickBot="1">
      <c r="A33" s="87"/>
      <c r="B33" s="15">
        <v>27</v>
      </c>
      <c r="C33" s="93">
        <f t="shared" si="1"/>
        <v>0</v>
      </c>
      <c r="D33" s="39"/>
      <c r="E33" s="39"/>
      <c r="F33" s="39"/>
      <c r="G33" s="40"/>
      <c r="H33" s="40"/>
      <c r="I33" s="94">
        <f t="shared" si="0"/>
        <v>0</v>
      </c>
      <c r="J33" s="94">
        <f>RANK(I33,I$7:I$36)+S29</f>
        <v>1</v>
      </c>
      <c r="K33" s="17">
        <v>27</v>
      </c>
      <c r="M33" s="43">
        <f>IF($K33&gt;$K$3,0,$K33+$S$3)</f>
        <v>0</v>
      </c>
      <c r="N33" s="43"/>
      <c r="O33" s="43" t="e">
        <f>VLOOKUP(M33,Sum!P$7:S$36,4,0)</f>
        <v>#N/A</v>
      </c>
      <c r="P33" s="43"/>
      <c r="Q33" s="43"/>
      <c r="R33" s="43"/>
      <c r="S33" s="25"/>
    </row>
    <row r="34" spans="1:19" s="90" customFormat="1" ht="18">
      <c r="A34" s="87"/>
      <c r="B34" s="46">
        <v>28</v>
      </c>
      <c r="C34" s="88">
        <f t="shared" si="1"/>
        <v>0</v>
      </c>
      <c r="D34" s="48"/>
      <c r="E34" s="48"/>
      <c r="F34" s="48"/>
      <c r="G34" s="49"/>
      <c r="H34" s="49"/>
      <c r="I34" s="89">
        <f t="shared" si="0"/>
        <v>0</v>
      </c>
      <c r="J34" s="89">
        <f>RANK(I34,I$7:I$36)+S30</f>
        <v>1</v>
      </c>
      <c r="K34" s="50">
        <v>28</v>
      </c>
      <c r="M34" s="43">
        <f>IF($K34&gt;$K$3,0,$K34+$S$3)</f>
        <v>0</v>
      </c>
      <c r="N34" s="43"/>
      <c r="O34" s="43" t="e">
        <f>VLOOKUP(M34,Sum!P$7:S$36,4,0)</f>
        <v>#N/A</v>
      </c>
      <c r="P34" s="43"/>
      <c r="Q34" s="43"/>
      <c r="R34" s="43"/>
      <c r="S34" s="25"/>
    </row>
    <row r="35" spans="1:19" s="90" customFormat="1" ht="18">
      <c r="A35" s="87"/>
      <c r="B35" s="13">
        <v>29</v>
      </c>
      <c r="C35" s="91">
        <f t="shared" si="1"/>
        <v>0</v>
      </c>
      <c r="D35" s="24"/>
      <c r="E35" s="24"/>
      <c r="F35" s="24"/>
      <c r="G35" s="34"/>
      <c r="H35" s="34"/>
      <c r="I35" s="92">
        <f t="shared" si="0"/>
        <v>0</v>
      </c>
      <c r="J35" s="92">
        <f>RANK(I35,I$7:I$36)+S31</f>
        <v>1</v>
      </c>
      <c r="K35" s="14">
        <v>29</v>
      </c>
      <c r="M35" s="43">
        <f>IF($K35&gt;$K$3,0,$K35+$S$3)</f>
        <v>0</v>
      </c>
      <c r="N35" s="43"/>
      <c r="O35" s="43" t="e">
        <f>VLOOKUP(M35,Sum!P$7:S$36,4,0)</f>
        <v>#N/A</v>
      </c>
      <c r="P35" s="43"/>
      <c r="Q35" s="43"/>
      <c r="R35" s="43"/>
      <c r="S35" s="25"/>
    </row>
    <row r="36" spans="1:19" s="90" customFormat="1" ht="18.75" thickBot="1">
      <c r="A36" s="87"/>
      <c r="B36" s="15">
        <v>30</v>
      </c>
      <c r="C36" s="93">
        <f t="shared" si="1"/>
        <v>0</v>
      </c>
      <c r="D36" s="39"/>
      <c r="E36" s="39"/>
      <c r="F36" s="39"/>
      <c r="G36" s="40"/>
      <c r="H36" s="40"/>
      <c r="I36" s="94">
        <f t="shared" si="0"/>
        <v>0</v>
      </c>
      <c r="J36" s="94">
        <f>RANK(I36,I$7:I$36)+S32</f>
        <v>1</v>
      </c>
      <c r="K36" s="17">
        <v>30</v>
      </c>
      <c r="M36" s="43">
        <f>IF($K36&gt;$K$3,0,$K36+$S$3)</f>
        <v>0</v>
      </c>
      <c r="N36" s="43"/>
      <c r="O36" s="43" t="e">
        <f>VLOOKUP(M36,Sum!P$7:S$36,4,0)</f>
        <v>#N/A</v>
      </c>
      <c r="P36" s="43"/>
      <c r="Q36" s="43"/>
      <c r="R36" s="43"/>
      <c r="S36" s="25"/>
    </row>
  </sheetData>
  <mergeCells count="6">
    <mergeCell ref="B1:K1"/>
    <mergeCell ref="I3:J3"/>
    <mergeCell ref="B5:B6"/>
    <mergeCell ref="C5:C6"/>
    <mergeCell ref="K5:K6"/>
    <mergeCell ref="B3:C3"/>
  </mergeCells>
  <dataValidations count="1">
    <dataValidation type="whole" allowBlank="1" showInputMessage="1" showErrorMessage="1" errorTitle="Wrong number" error="Введите 0 или 1" sqref="D7:H36">
      <formula1>0</formula1>
      <formula2>1</formula2>
    </dataValidation>
  </dataValidation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Екатеринбургский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ОРПК</dc:creator>
  <cp:keywords/>
  <dc:description/>
  <cp:lastModifiedBy>A.Ivanov</cp:lastModifiedBy>
  <cp:lastPrinted>2004-09-17T22:01:52Z</cp:lastPrinted>
  <dcterms:created xsi:type="dcterms:W3CDTF">2000-03-16T06:11:09Z</dcterms:created>
  <dcterms:modified xsi:type="dcterms:W3CDTF">2005-06-18T01:57:16Z</dcterms:modified>
  <cp:category/>
  <cp:version/>
  <cp:contentType/>
  <cp:contentStatus/>
</cp:coreProperties>
</file>